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少年サッカー\Ｓリーグ\２０２２年度ゴールドリーグ\"/>
    </mc:Choice>
  </mc:AlternateContent>
  <xr:revisionPtr revIDLastSave="0" documentId="13_ncr:1_{826C82E9-FA80-4478-AA0E-944C65B9FB04}" xr6:coauthVersionLast="47" xr6:coauthVersionMax="47" xr10:uidLastSave="{00000000-0000-0000-0000-000000000000}"/>
  <bookViews>
    <workbookView xWindow="-120" yWindow="-120" windowWidth="29040" windowHeight="15720" tabRatio="732" activeTab="2" xr2:uid="{00000000-000D-0000-FFFF-FFFF00000000}"/>
  </bookViews>
  <sheets>
    <sheet name="①対戦表 " sheetId="1" r:id="rId1"/>
    <sheet name="対戦日程" sheetId="2" r:id="rId2"/>
    <sheet name="②優秀選手・得点王" sheetId="7" r:id="rId3"/>
    <sheet name="③グランド使用(前期)" sheetId="8" r:id="rId4"/>
    <sheet name="④サマリー" sheetId="14" r:id="rId5"/>
    <sheet name="ゴールドﾘｰｸﾞ(2022)名簿" sheetId="12" r:id="rId6"/>
  </sheets>
  <externalReferences>
    <externalReference r:id="rId7"/>
  </externalReferences>
  <definedNames>
    <definedName name="_xlnm.Print_Area" localSheetId="0">'①対戦表 '!$A$1:$AG$29</definedName>
    <definedName name="_xlnm.Print_Area" localSheetId="2">②優秀選手・得点王!$A$1:$AA$70</definedName>
    <definedName name="_xlnm.Print_Area" localSheetId="4">④サマリー!$A$1:$J$33</definedName>
    <definedName name="_xlnm.Print_Area" localSheetId="5">'ゴールドﾘｰｸﾞ(2022)名簿'!$A$1:$J$41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Z27" i="7" l="1"/>
  <c r="Y27" i="7"/>
  <c r="Z45" i="7"/>
  <c r="Y45" i="7"/>
  <c r="Z44" i="7"/>
  <c r="Y44" i="7"/>
  <c r="Z43" i="7"/>
  <c r="Y43" i="7"/>
  <c r="Z41" i="7"/>
  <c r="Y41" i="7"/>
  <c r="M49" i="7"/>
  <c r="Z68" i="7"/>
  <c r="Y68" i="7"/>
  <c r="Z46" i="7"/>
  <c r="Y46" i="7"/>
  <c r="Z42" i="7"/>
  <c r="Y42" i="7"/>
  <c r="Z54" i="7"/>
  <c r="Y54" i="7"/>
  <c r="Z53" i="7"/>
  <c r="Y53" i="7"/>
  <c r="Z52" i="7"/>
  <c r="Y52" i="7"/>
  <c r="Z17" i="7"/>
  <c r="Y17" i="7"/>
  <c r="Z16" i="7"/>
  <c r="Y16" i="7"/>
  <c r="Z18" i="7"/>
  <c r="Y18" i="7"/>
  <c r="Z14" i="7"/>
  <c r="Y14" i="7"/>
  <c r="Z13" i="7"/>
  <c r="Y13" i="7"/>
  <c r="Z12" i="7"/>
  <c r="Y12" i="7"/>
  <c r="Z11" i="7"/>
  <c r="Y11" i="7"/>
  <c r="Z33" i="7"/>
  <c r="Y33" i="7"/>
  <c r="Z60" i="7"/>
  <c r="Y60" i="7"/>
  <c r="Z59" i="7"/>
  <c r="Y59" i="7"/>
  <c r="Z61" i="7"/>
  <c r="Y61" i="7"/>
  <c r="Z62" i="7"/>
  <c r="Y62" i="7"/>
  <c r="X49" i="7"/>
  <c r="V49" i="7"/>
  <c r="U49" i="7"/>
  <c r="S49" i="7"/>
  <c r="O49" i="7"/>
  <c r="L49" i="7"/>
  <c r="J49" i="7"/>
  <c r="G49" i="7"/>
  <c r="I49" i="7"/>
  <c r="F49" i="7"/>
  <c r="D49" i="7"/>
  <c r="Z10" i="7"/>
  <c r="Y10" i="7"/>
  <c r="Z9" i="7"/>
  <c r="Y9" i="7"/>
  <c r="Z6" i="7"/>
  <c r="Y6" i="7"/>
  <c r="Z5" i="7"/>
  <c r="Y5" i="7"/>
  <c r="F16" i="2"/>
  <c r="B49" i="7"/>
  <c r="P1" i="7" s="1"/>
  <c r="W56" i="7"/>
  <c r="V56" i="7"/>
  <c r="T56" i="7"/>
  <c r="S56" i="7"/>
  <c r="N56" i="7"/>
  <c r="M56" i="7"/>
  <c r="K56" i="7"/>
  <c r="J56" i="7"/>
  <c r="H56" i="7"/>
  <c r="G56" i="7"/>
  <c r="E56" i="7"/>
  <c r="D56" i="7"/>
  <c r="Z55" i="7"/>
  <c r="Y55" i="7"/>
  <c r="Z51" i="7"/>
  <c r="Y51" i="7"/>
  <c r="Z50" i="7"/>
  <c r="Y50" i="7"/>
  <c r="Z56" i="7" l="1"/>
  <c r="Y56" i="7"/>
  <c r="E33" i="14"/>
  <c r="Z47" i="7"/>
  <c r="Z40" i="7"/>
  <c r="Z39" i="7"/>
  <c r="Z38" i="7"/>
  <c r="Z37" i="7"/>
  <c r="Y47" i="7"/>
  <c r="Y40" i="7"/>
  <c r="Y39" i="7"/>
  <c r="Y38" i="7"/>
  <c r="Y37" i="7"/>
  <c r="Y34" i="7"/>
  <c r="Z34" i="7"/>
  <c r="Z32" i="7"/>
  <c r="Y32" i="7"/>
  <c r="Z31" i="7"/>
  <c r="Y31" i="7"/>
  <c r="Z63" i="7"/>
  <c r="Y63" i="7"/>
  <c r="Z58" i="7"/>
  <c r="Y58" i="7"/>
  <c r="Z69" i="7"/>
  <c r="Z67" i="7"/>
  <c r="Z66" i="7"/>
  <c r="Y69" i="7"/>
  <c r="Y67" i="7"/>
  <c r="Y66" i="7"/>
  <c r="Z28" i="7"/>
  <c r="Z26" i="7"/>
  <c r="Y28" i="7"/>
  <c r="Y26" i="7"/>
  <c r="Y25" i="7"/>
  <c r="Z25" i="7"/>
  <c r="Z24" i="7"/>
  <c r="Y24" i="7"/>
  <c r="Z23" i="7"/>
  <c r="Y23" i="7"/>
  <c r="Z20" i="7"/>
  <c r="Z19" i="7"/>
  <c r="Y20" i="7"/>
  <c r="Y19" i="7"/>
  <c r="Z15" i="7"/>
  <c r="Y15" i="7"/>
  <c r="Y8" i="7"/>
  <c r="Z8" i="7"/>
  <c r="Z7" i="7"/>
  <c r="Y7" i="7"/>
  <c r="Z4" i="7"/>
  <c r="Y4" i="7"/>
  <c r="B65" i="7"/>
  <c r="B57" i="7"/>
  <c r="G13" i="1"/>
  <c r="L4" i="1"/>
  <c r="M4" i="1"/>
  <c r="C13" i="1"/>
  <c r="D13" i="1"/>
  <c r="O4" i="1"/>
  <c r="F2" i="2" l="1"/>
  <c r="F6" i="2"/>
  <c r="F5" i="2"/>
  <c r="F4" i="2"/>
  <c r="K2" i="8"/>
  <c r="L2" i="8"/>
  <c r="M2" i="8"/>
  <c r="N2" i="8"/>
  <c r="O2" i="8"/>
  <c r="P2" i="8"/>
  <c r="Q2" i="8"/>
  <c r="I18" i="8"/>
  <c r="K18" i="8"/>
  <c r="K19" i="8" s="1"/>
  <c r="L18" i="8"/>
  <c r="L19" i="8" s="1"/>
  <c r="M18" i="8"/>
  <c r="M19" i="8" s="1"/>
  <c r="N18" i="8"/>
  <c r="N19" i="8" s="1"/>
  <c r="O18" i="8"/>
  <c r="O19" i="8" s="1"/>
  <c r="P18" i="8"/>
  <c r="P19" i="8" s="1"/>
  <c r="Q18" i="8"/>
  <c r="Q19" i="8" s="1"/>
  <c r="V1" i="7"/>
  <c r="B3" i="7"/>
  <c r="D1" i="7" s="1"/>
  <c r="G3" i="7"/>
  <c r="I3" i="7"/>
  <c r="J3" i="7"/>
  <c r="L3" i="7"/>
  <c r="M3" i="7"/>
  <c r="O3" i="7"/>
  <c r="P3" i="7"/>
  <c r="R3" i="7"/>
  <c r="S3" i="7"/>
  <c r="U3" i="7"/>
  <c r="V3" i="7"/>
  <c r="X3" i="7"/>
  <c r="G21" i="7"/>
  <c r="H21" i="7"/>
  <c r="J21" i="7"/>
  <c r="K21" i="7"/>
  <c r="M21" i="7"/>
  <c r="N21" i="7"/>
  <c r="P21" i="7"/>
  <c r="Q21" i="7"/>
  <c r="S21" i="7"/>
  <c r="T21" i="7"/>
  <c r="V21" i="7"/>
  <c r="W21" i="7"/>
  <c r="B22" i="7"/>
  <c r="G1" i="7" s="1"/>
  <c r="D22" i="7"/>
  <c r="F22" i="7"/>
  <c r="J22" i="7"/>
  <c r="L22" i="7"/>
  <c r="M22" i="7"/>
  <c r="O22" i="7"/>
  <c r="P22" i="7"/>
  <c r="R22" i="7"/>
  <c r="S22" i="7"/>
  <c r="U22" i="7"/>
  <c r="V22" i="7"/>
  <c r="X22" i="7"/>
  <c r="D29" i="7"/>
  <c r="E29" i="7"/>
  <c r="J29" i="7"/>
  <c r="K29" i="7"/>
  <c r="M29" i="7"/>
  <c r="N29" i="7"/>
  <c r="P29" i="7"/>
  <c r="Q29" i="7"/>
  <c r="S29" i="7"/>
  <c r="T29" i="7"/>
  <c r="V29" i="7"/>
  <c r="W29" i="7"/>
  <c r="B30" i="7"/>
  <c r="J1" i="7" s="1"/>
  <c r="D30" i="7"/>
  <c r="F30" i="7"/>
  <c r="G30" i="7"/>
  <c r="I30" i="7"/>
  <c r="M30" i="7"/>
  <c r="O30" i="7"/>
  <c r="P30" i="7"/>
  <c r="R30" i="7"/>
  <c r="S30" i="7"/>
  <c r="U30" i="7"/>
  <c r="V30" i="7"/>
  <c r="X30" i="7"/>
  <c r="D35" i="7"/>
  <c r="E35" i="7"/>
  <c r="G35" i="7"/>
  <c r="H35" i="7"/>
  <c r="M35" i="7"/>
  <c r="N35" i="7"/>
  <c r="P35" i="7"/>
  <c r="Q35" i="7"/>
  <c r="S35" i="7"/>
  <c r="T35" i="7"/>
  <c r="V35" i="7"/>
  <c r="W35" i="7"/>
  <c r="B36" i="7"/>
  <c r="M1" i="7" s="1"/>
  <c r="D36" i="7"/>
  <c r="F36" i="7"/>
  <c r="G36" i="7"/>
  <c r="I36" i="7"/>
  <c r="J36" i="7"/>
  <c r="L36" i="7"/>
  <c r="P36" i="7"/>
  <c r="R36" i="7"/>
  <c r="S36" i="7"/>
  <c r="U36" i="7"/>
  <c r="V36" i="7"/>
  <c r="X36" i="7"/>
  <c r="D48" i="7"/>
  <c r="E48" i="7"/>
  <c r="G48" i="7"/>
  <c r="H48" i="7"/>
  <c r="J48" i="7"/>
  <c r="K48" i="7"/>
  <c r="P48" i="7"/>
  <c r="Q48" i="7"/>
  <c r="S48" i="7"/>
  <c r="T48" i="7"/>
  <c r="V48" i="7"/>
  <c r="W48" i="7"/>
  <c r="S1" i="7"/>
  <c r="D57" i="7"/>
  <c r="F57" i="7"/>
  <c r="G57" i="7"/>
  <c r="I57" i="7"/>
  <c r="J57" i="7"/>
  <c r="L57" i="7"/>
  <c r="M57" i="7"/>
  <c r="O57" i="7"/>
  <c r="P57" i="7"/>
  <c r="R57" i="7"/>
  <c r="V57" i="7"/>
  <c r="X57" i="7"/>
  <c r="D64" i="7"/>
  <c r="E64" i="7"/>
  <c r="G64" i="7"/>
  <c r="H64" i="7"/>
  <c r="J64" i="7"/>
  <c r="K64" i="7"/>
  <c r="M64" i="7"/>
  <c r="N64" i="7"/>
  <c r="P64" i="7"/>
  <c r="Q64" i="7"/>
  <c r="V64" i="7"/>
  <c r="W64" i="7"/>
  <c r="D65" i="7"/>
  <c r="F65" i="7"/>
  <c r="G65" i="7"/>
  <c r="I65" i="7"/>
  <c r="J65" i="7"/>
  <c r="L65" i="7"/>
  <c r="M65" i="7"/>
  <c r="O65" i="7"/>
  <c r="P65" i="7"/>
  <c r="R65" i="7"/>
  <c r="S65" i="7"/>
  <c r="U65" i="7"/>
  <c r="D70" i="7"/>
  <c r="E70" i="7"/>
  <c r="G70" i="7"/>
  <c r="H70" i="7"/>
  <c r="J70" i="7"/>
  <c r="K70" i="7"/>
  <c r="M70" i="7"/>
  <c r="N70" i="7"/>
  <c r="P70" i="7"/>
  <c r="Q70" i="7"/>
  <c r="S70" i="7"/>
  <c r="T70" i="7"/>
  <c r="B2" i="2"/>
  <c r="B3" i="2"/>
  <c r="F3" i="2"/>
  <c r="B4" i="2"/>
  <c r="B5" i="2"/>
  <c r="B6" i="2"/>
  <c r="B7" i="2"/>
  <c r="F7" i="2"/>
  <c r="B8" i="2"/>
  <c r="F8" i="2"/>
  <c r="B9" i="2"/>
  <c r="F9" i="2"/>
  <c r="B10" i="2"/>
  <c r="F10" i="2"/>
  <c r="B11" i="2"/>
  <c r="F11" i="2"/>
  <c r="B12" i="2"/>
  <c r="F12" i="2"/>
  <c r="B13" i="2"/>
  <c r="F13" i="2"/>
  <c r="B14" i="2"/>
  <c r="F14" i="2"/>
  <c r="B15" i="2"/>
  <c r="F15" i="2"/>
  <c r="B16" i="2"/>
  <c r="B17" i="2"/>
  <c r="F17" i="2"/>
  <c r="B18" i="2"/>
  <c r="F18" i="2"/>
  <c r="B19" i="2"/>
  <c r="F19" i="2"/>
  <c r="B20" i="2"/>
  <c r="F20" i="2"/>
  <c r="B21" i="2"/>
  <c r="F21" i="2"/>
  <c r="B22" i="2"/>
  <c r="F22" i="2"/>
  <c r="C1" i="1"/>
  <c r="F1" i="1"/>
  <c r="I1" i="1"/>
  <c r="L1" i="1"/>
  <c r="O1" i="1"/>
  <c r="R1" i="1"/>
  <c r="U1" i="1"/>
  <c r="F2" i="1"/>
  <c r="H2" i="1"/>
  <c r="I2" i="1"/>
  <c r="K2" i="1"/>
  <c r="L2" i="1"/>
  <c r="N2" i="1"/>
  <c r="O2" i="1"/>
  <c r="Q2" i="1"/>
  <c r="R2" i="1"/>
  <c r="T2" i="1"/>
  <c r="U2" i="1"/>
  <c r="W2" i="1"/>
  <c r="F4" i="1"/>
  <c r="G4" i="1"/>
  <c r="I4" i="1"/>
  <c r="J4" i="1"/>
  <c r="P4" i="1"/>
  <c r="R4" i="1"/>
  <c r="S4" i="1"/>
  <c r="U4" i="1"/>
  <c r="V4" i="1"/>
  <c r="C5" i="1"/>
  <c r="E5" i="1"/>
  <c r="I5" i="1"/>
  <c r="K5" i="1"/>
  <c r="L5" i="1"/>
  <c r="N5" i="1"/>
  <c r="O5" i="1"/>
  <c r="Q5" i="1"/>
  <c r="R5" i="1"/>
  <c r="T5" i="1"/>
  <c r="U5" i="1"/>
  <c r="W5" i="1"/>
  <c r="C7" i="1"/>
  <c r="D7" i="1"/>
  <c r="I7" i="1"/>
  <c r="J7" i="1"/>
  <c r="L7" i="1"/>
  <c r="M7" i="1"/>
  <c r="O7" i="1"/>
  <c r="P7" i="1"/>
  <c r="R7" i="1"/>
  <c r="S7" i="1"/>
  <c r="U7" i="1"/>
  <c r="V7" i="1"/>
  <c r="C8" i="1"/>
  <c r="E8" i="1"/>
  <c r="F8" i="1"/>
  <c r="H8" i="1"/>
  <c r="L8" i="1"/>
  <c r="N8" i="1"/>
  <c r="O8" i="1"/>
  <c r="Q8" i="1"/>
  <c r="R8" i="1"/>
  <c r="T8" i="1"/>
  <c r="U8" i="1"/>
  <c r="W8" i="1"/>
  <c r="C10" i="1"/>
  <c r="D10" i="1"/>
  <c r="F10" i="1"/>
  <c r="G10" i="1"/>
  <c r="L10" i="1"/>
  <c r="M10" i="1"/>
  <c r="O10" i="1"/>
  <c r="P10" i="1"/>
  <c r="R10" i="1"/>
  <c r="S10" i="1"/>
  <c r="U10" i="1"/>
  <c r="V10" i="1"/>
  <c r="C11" i="1"/>
  <c r="E11" i="1"/>
  <c r="F11" i="1"/>
  <c r="H11" i="1"/>
  <c r="I11" i="1"/>
  <c r="K11" i="1"/>
  <c r="O11" i="1"/>
  <c r="Q11" i="1"/>
  <c r="R11" i="1"/>
  <c r="T11" i="1"/>
  <c r="U11" i="1"/>
  <c r="W11" i="1"/>
  <c r="F13" i="1"/>
  <c r="I13" i="1"/>
  <c r="J13" i="1"/>
  <c r="O13" i="1"/>
  <c r="P13" i="1"/>
  <c r="R13" i="1"/>
  <c r="S13" i="1"/>
  <c r="U13" i="1"/>
  <c r="V13" i="1"/>
  <c r="C14" i="1"/>
  <c r="E14" i="1"/>
  <c r="F14" i="1"/>
  <c r="H14" i="1"/>
  <c r="I14" i="1"/>
  <c r="K14" i="1"/>
  <c r="L14" i="1"/>
  <c r="N14" i="1"/>
  <c r="R14" i="1"/>
  <c r="T14" i="1"/>
  <c r="U14" i="1"/>
  <c r="W14" i="1"/>
  <c r="C16" i="1"/>
  <c r="D16" i="1"/>
  <c r="F16" i="1"/>
  <c r="G16" i="1"/>
  <c r="I16" i="1"/>
  <c r="J16" i="1"/>
  <c r="L16" i="1"/>
  <c r="M16" i="1"/>
  <c r="R16" i="1"/>
  <c r="S16" i="1"/>
  <c r="U16" i="1"/>
  <c r="V16" i="1"/>
  <c r="C17" i="1"/>
  <c r="E17" i="1"/>
  <c r="F17" i="1"/>
  <c r="H17" i="1"/>
  <c r="I17" i="1"/>
  <c r="K17" i="1"/>
  <c r="L17" i="1"/>
  <c r="N17" i="1"/>
  <c r="O17" i="1"/>
  <c r="Q17" i="1"/>
  <c r="U17" i="1"/>
  <c r="W17" i="1"/>
  <c r="C19" i="1"/>
  <c r="D19" i="1"/>
  <c r="F19" i="1"/>
  <c r="G19" i="1"/>
  <c r="I19" i="1"/>
  <c r="J19" i="1"/>
  <c r="L19" i="1"/>
  <c r="M19" i="1"/>
  <c r="O19" i="1"/>
  <c r="P19" i="1"/>
  <c r="U19" i="1"/>
  <c r="V19" i="1"/>
  <c r="C20" i="1"/>
  <c r="E20" i="1"/>
  <c r="F20" i="1"/>
  <c r="H20" i="1"/>
  <c r="I20" i="1"/>
  <c r="K20" i="1"/>
  <c r="L20" i="1"/>
  <c r="N20" i="1"/>
  <c r="O20" i="1"/>
  <c r="Q20" i="1"/>
  <c r="R20" i="1"/>
  <c r="T20" i="1"/>
  <c r="C22" i="1"/>
  <c r="D22" i="1"/>
  <c r="F22" i="1"/>
  <c r="G22" i="1"/>
  <c r="I22" i="1"/>
  <c r="J22" i="1"/>
  <c r="L22" i="1"/>
  <c r="M22" i="1"/>
  <c r="O22" i="1"/>
  <c r="P22" i="1"/>
  <c r="R22" i="1"/>
  <c r="S22" i="1"/>
  <c r="A25" i="1"/>
  <c r="AD8" i="1" l="1"/>
  <c r="AC20" i="1"/>
  <c r="AC17" i="1"/>
  <c r="AC14" i="1"/>
  <c r="AC2" i="1"/>
  <c r="AC11" i="1"/>
  <c r="AD20" i="1"/>
  <c r="AC8" i="1"/>
  <c r="AD17" i="1"/>
  <c r="AD14" i="1"/>
  <c r="AD2" i="1"/>
  <c r="AD11" i="1"/>
  <c r="AD5" i="1"/>
  <c r="AC5" i="1"/>
  <c r="L21" i="1"/>
  <c r="E20" i="8"/>
  <c r="U12" i="1"/>
  <c r="L3" i="1"/>
  <c r="F21" i="1"/>
  <c r="U6" i="1"/>
  <c r="Z48" i="7"/>
  <c r="C12" i="1"/>
  <c r="Y64" i="7"/>
  <c r="I15" i="1"/>
  <c r="O12" i="1"/>
  <c r="L18" i="1"/>
  <c r="R15" i="1"/>
  <c r="I12" i="1"/>
  <c r="U15" i="1"/>
  <c r="F12" i="1"/>
  <c r="O6" i="1"/>
  <c r="O18" i="1"/>
  <c r="F18" i="1"/>
  <c r="F9" i="1"/>
  <c r="R21" i="1"/>
  <c r="I21" i="1"/>
  <c r="O9" i="1"/>
  <c r="C9" i="1"/>
  <c r="R6" i="1"/>
  <c r="I6" i="1"/>
  <c r="U3" i="1"/>
  <c r="F15" i="1"/>
  <c r="U18" i="1"/>
  <c r="I18" i="1"/>
  <c r="L15" i="1"/>
  <c r="C15" i="1"/>
  <c r="U9" i="1"/>
  <c r="L9" i="1"/>
  <c r="C21" i="1"/>
  <c r="I3" i="1"/>
  <c r="R9" i="1"/>
  <c r="O21" i="1"/>
  <c r="L6" i="1"/>
  <c r="R12" i="1"/>
  <c r="R3" i="1"/>
  <c r="Y48" i="7"/>
  <c r="Z70" i="7"/>
  <c r="Y70" i="7"/>
  <c r="Y35" i="7"/>
  <c r="C18" i="1"/>
  <c r="C6" i="1"/>
  <c r="O3" i="1"/>
  <c r="Z29" i="7"/>
  <c r="Y29" i="7"/>
  <c r="Z35" i="7"/>
  <c r="Z21" i="7"/>
  <c r="Y21" i="7"/>
  <c r="Z64" i="7"/>
  <c r="F3" i="1"/>
  <c r="AE8" i="1" l="1"/>
  <c r="AE20" i="1"/>
  <c r="AE11" i="1"/>
  <c r="AE14" i="1"/>
  <c r="AE17" i="1"/>
  <c r="AE5" i="1"/>
  <c r="Y14" i="1"/>
  <c r="Y8" i="1"/>
  <c r="AA11" i="1"/>
  <c r="Z11" i="1"/>
  <c r="Z20" i="1"/>
  <c r="AA14" i="1"/>
  <c r="AA5" i="1"/>
  <c r="Z8" i="1"/>
  <c r="Y11" i="1"/>
  <c r="Z2" i="1"/>
  <c r="AA8" i="1"/>
  <c r="Y17" i="1"/>
  <c r="Y20" i="1"/>
  <c r="Z14" i="1"/>
  <c r="Z17" i="1"/>
  <c r="AA20" i="1"/>
  <c r="Y5" i="1"/>
  <c r="Y2" i="1"/>
  <c r="AE2" i="1"/>
  <c r="AA2" i="1"/>
  <c r="Z5" i="1"/>
  <c r="AA17" i="1"/>
  <c r="X14" i="1" l="1"/>
  <c r="AB14" i="1" s="1"/>
  <c r="X11" i="1"/>
  <c r="AB11" i="1" s="1"/>
  <c r="X17" i="1"/>
  <c r="AB17" i="1" s="1"/>
  <c r="X8" i="1"/>
  <c r="AB8" i="1" s="1"/>
  <c r="X20" i="1"/>
  <c r="AB20" i="1" s="1"/>
  <c r="X2" i="1"/>
  <c r="AB2" i="1" s="1"/>
  <c r="X5" i="1"/>
  <c r="AB5" i="1" s="1"/>
  <c r="AF2" i="1" l="1"/>
  <c r="AF17" i="1"/>
  <c r="AF11" i="1"/>
  <c r="AF5" i="1"/>
  <c r="AF8" i="1"/>
  <c r="AF14" i="1"/>
  <c r="AF20" i="1"/>
</calcChain>
</file>

<file path=xl/sharedStrings.xml><?xml version="1.0" encoding="utf-8"?>
<sst xmlns="http://schemas.openxmlformats.org/spreadsheetml/2006/main" count="422" uniqueCount="256">
  <si>
    <t>No</t>
    <phoneticPr fontId="3"/>
  </si>
  <si>
    <t>チーム名</t>
    <rPh sb="3" eb="4">
      <t>メイ</t>
    </rPh>
    <phoneticPr fontId="3"/>
  </si>
  <si>
    <t>試合</t>
    <rPh sb="0" eb="2">
      <t>シアイ</t>
    </rPh>
    <phoneticPr fontId="3"/>
  </si>
  <si>
    <t>勝</t>
    <rPh sb="0" eb="1">
      <t>カチ</t>
    </rPh>
    <phoneticPr fontId="3"/>
  </si>
  <si>
    <t>引</t>
    <rPh sb="0" eb="1">
      <t>イン</t>
    </rPh>
    <phoneticPr fontId="3"/>
  </si>
  <si>
    <t>負</t>
    <rPh sb="0" eb="1">
      <t>マ</t>
    </rPh>
    <phoneticPr fontId="3"/>
  </si>
  <si>
    <t>勝点</t>
    <rPh sb="0" eb="1">
      <t>カチ</t>
    </rPh>
    <rPh sb="1" eb="2">
      <t>テン</t>
    </rPh>
    <phoneticPr fontId="3"/>
  </si>
  <si>
    <t>得点</t>
    <rPh sb="0" eb="2">
      <t>トクテン</t>
    </rPh>
    <phoneticPr fontId="3"/>
  </si>
  <si>
    <t>失点</t>
    <rPh sb="0" eb="2">
      <t>シッテン</t>
    </rPh>
    <phoneticPr fontId="3"/>
  </si>
  <si>
    <t>差異</t>
    <rPh sb="0" eb="2">
      <t>サイ</t>
    </rPh>
    <phoneticPr fontId="3"/>
  </si>
  <si>
    <t>順位</t>
    <rPh sb="0" eb="2">
      <t>ジュンイ</t>
    </rPh>
    <phoneticPr fontId="3"/>
  </si>
  <si>
    <t>-</t>
    <phoneticPr fontId="3"/>
  </si>
  <si>
    <t>-</t>
    <phoneticPr fontId="3"/>
  </si>
  <si>
    <t>-</t>
    <phoneticPr fontId="3"/>
  </si>
  <si>
    <t>-</t>
    <phoneticPr fontId="3"/>
  </si>
  <si>
    <t>試合日付（現在）</t>
    <rPh sb="0" eb="2">
      <t>シアイ</t>
    </rPh>
    <rPh sb="2" eb="4">
      <t>ヒヅケ</t>
    </rPh>
    <rPh sb="5" eb="7">
      <t>ゲンザイ</t>
    </rPh>
    <phoneticPr fontId="3"/>
  </si>
  <si>
    <t>各チーム正式名称</t>
    <rPh sb="0" eb="1">
      <t>カク</t>
    </rPh>
    <rPh sb="4" eb="6">
      <t>セイシキ</t>
    </rPh>
    <rPh sb="6" eb="8">
      <t>メイショウ</t>
    </rPh>
    <phoneticPr fontId="3"/>
  </si>
  <si>
    <t>スコアー</t>
    <phoneticPr fontId="3"/>
  </si>
  <si>
    <t>日程</t>
    <rPh sb="0" eb="2">
      <t>ニッテイ</t>
    </rPh>
    <phoneticPr fontId="3"/>
  </si>
  <si>
    <t>場所</t>
    <rPh sb="0" eb="2">
      <t>バショ</t>
    </rPh>
    <phoneticPr fontId="3"/>
  </si>
  <si>
    <t>提供チーム</t>
    <rPh sb="0" eb="2">
      <t>テイキョウ</t>
    </rPh>
    <phoneticPr fontId="3"/>
  </si>
  <si>
    <t>-</t>
    <phoneticPr fontId="3"/>
  </si>
  <si>
    <t>-</t>
    <phoneticPr fontId="3"/>
  </si>
  <si>
    <t>-</t>
    <phoneticPr fontId="3"/>
  </si>
  <si>
    <t>ＭＶＰ</t>
    <phoneticPr fontId="3"/>
  </si>
  <si>
    <r>
      <t>M</t>
    </r>
    <r>
      <rPr>
        <sz val="11"/>
        <rFont val="ＭＳ Ｐゴシック"/>
        <family val="3"/>
        <charset val="128"/>
      </rPr>
      <t>VP</t>
    </r>
    <phoneticPr fontId="3"/>
  </si>
  <si>
    <t>開催日</t>
    <rPh sb="0" eb="3">
      <t>カイサイビ</t>
    </rPh>
    <phoneticPr fontId="3"/>
  </si>
  <si>
    <t>所在地</t>
    <rPh sb="0" eb="3">
      <t>ショザイチ</t>
    </rPh>
    <phoneticPr fontId="3"/>
  </si>
  <si>
    <t>使用時間</t>
    <rPh sb="0" eb="2">
      <t>シヨウ</t>
    </rPh>
    <rPh sb="2" eb="4">
      <t>ジカン</t>
    </rPh>
    <phoneticPr fontId="3"/>
  </si>
  <si>
    <t>面数</t>
    <rPh sb="0" eb="1">
      <t>メン</t>
    </rPh>
    <rPh sb="1" eb="2">
      <t>スウ</t>
    </rPh>
    <phoneticPr fontId="3"/>
  </si>
  <si>
    <t>試合数</t>
    <rPh sb="0" eb="2">
      <t>シアイ</t>
    </rPh>
    <rPh sb="2" eb="3">
      <t>スウ</t>
    </rPh>
    <phoneticPr fontId="3"/>
  </si>
  <si>
    <t>提供チーム名</t>
    <rPh sb="0" eb="2">
      <t>テイキョウ</t>
    </rPh>
    <rPh sb="5" eb="6">
      <t>メイ</t>
    </rPh>
    <phoneticPr fontId="3"/>
  </si>
  <si>
    <t>日付</t>
    <rPh sb="0" eb="2">
      <t>ヒヅケ</t>
    </rPh>
    <phoneticPr fontId="3"/>
  </si>
  <si>
    <t>曜日</t>
    <rPh sb="0" eb="2">
      <t>ヨウビ</t>
    </rPh>
    <phoneticPr fontId="3"/>
  </si>
  <si>
    <t>市町村</t>
    <rPh sb="0" eb="3">
      <t>シチョウソン</t>
    </rPh>
    <phoneticPr fontId="3"/>
  </si>
  <si>
    <t>グランド名</t>
    <rPh sb="4" eb="5">
      <t>メイ</t>
    </rPh>
    <phoneticPr fontId="3"/>
  </si>
  <si>
    <t>開始</t>
    <rPh sb="0" eb="2">
      <t>カイシ</t>
    </rPh>
    <phoneticPr fontId="3"/>
  </si>
  <si>
    <t>終了</t>
    <rPh sb="0" eb="2">
      <t>シュウリョウ</t>
    </rPh>
    <phoneticPr fontId="3"/>
  </si>
  <si>
    <t>他</t>
    <rPh sb="0" eb="1">
      <t>タ</t>
    </rPh>
    <phoneticPr fontId="3"/>
  </si>
  <si>
    <t>S</t>
    <phoneticPr fontId="3"/>
  </si>
  <si>
    <t>得点王</t>
    <rPh sb="0" eb="3">
      <t>トクテンオウ</t>
    </rPh>
    <phoneticPr fontId="3"/>
  </si>
  <si>
    <t>票数</t>
    <rPh sb="0" eb="2">
      <t>ヒョウスウ</t>
    </rPh>
    <phoneticPr fontId="3"/>
  </si>
  <si>
    <t>得点数</t>
    <rPh sb="0" eb="2">
      <t>トクテン</t>
    </rPh>
    <rPh sb="2" eb="3">
      <t>スウ</t>
    </rPh>
    <phoneticPr fontId="3"/>
  </si>
  <si>
    <t>優勝</t>
    <rPh sb="0" eb="2">
      <t>ユウショウ</t>
    </rPh>
    <phoneticPr fontId="3"/>
  </si>
  <si>
    <t>準優勝</t>
    <rPh sb="0" eb="3">
      <t>ジュンユウショウ</t>
    </rPh>
    <phoneticPr fontId="3"/>
  </si>
  <si>
    <t>３位</t>
    <rPh sb="1" eb="2">
      <t>イ</t>
    </rPh>
    <phoneticPr fontId="3"/>
  </si>
  <si>
    <t>合　　計</t>
    <rPh sb="0" eb="1">
      <t>ア</t>
    </rPh>
    <rPh sb="3" eb="4">
      <t>ケイ</t>
    </rPh>
    <phoneticPr fontId="3"/>
  </si>
  <si>
    <t>優秀選手
（フリガナ）</t>
    <rPh sb="0" eb="2">
      <t>ユウシュウ</t>
    </rPh>
    <rPh sb="2" eb="4">
      <t>センシュ</t>
    </rPh>
    <phoneticPr fontId="3"/>
  </si>
  <si>
    <t>表彰式・総会</t>
    <rPh sb="0" eb="3">
      <t>ヒョウショウシキ</t>
    </rPh>
    <rPh sb="4" eb="6">
      <t>ソウカイ</t>
    </rPh>
    <phoneticPr fontId="3"/>
  </si>
  <si>
    <t>NO</t>
    <phoneticPr fontId="3"/>
  </si>
  <si>
    <t>〇</t>
    <phoneticPr fontId="3"/>
  </si>
  <si>
    <t>チ　ー　ム　名</t>
    <rPh sb="6" eb="7">
      <t>メイ</t>
    </rPh>
    <phoneticPr fontId="3"/>
  </si>
  <si>
    <t>No.</t>
    <phoneticPr fontId="3"/>
  </si>
  <si>
    <t>役員等</t>
    <rPh sb="0" eb="2">
      <t>ヤクイン</t>
    </rPh>
    <rPh sb="2" eb="3">
      <t>トウ</t>
    </rPh>
    <phoneticPr fontId="3"/>
  </si>
  <si>
    <t>代表者、監督</t>
    <rPh sb="0" eb="3">
      <t>ダイヒョウシャ</t>
    </rPh>
    <rPh sb="4" eb="6">
      <t>カントク</t>
    </rPh>
    <phoneticPr fontId="3"/>
  </si>
  <si>
    <t>住所</t>
    <rPh sb="0" eb="2">
      <t>ジュウショ</t>
    </rPh>
    <phoneticPr fontId="3"/>
  </si>
  <si>
    <t>自宅
携帯電話</t>
    <rPh sb="0" eb="2">
      <t>ジタク</t>
    </rPh>
    <rPh sb="3" eb="5">
      <t>ケイタイ</t>
    </rPh>
    <rPh sb="5" eb="7">
      <t>デンワ</t>
    </rPh>
    <phoneticPr fontId="3"/>
  </si>
  <si>
    <t>メールアドレス（㊤ＰＣ,㊦携帯）</t>
    <rPh sb="13" eb="15">
      <t>ケイタイ</t>
    </rPh>
    <phoneticPr fontId="3"/>
  </si>
  <si>
    <t>Sリーグ担当者</t>
    <rPh sb="4" eb="7">
      <t>タントウシャ</t>
    </rPh>
    <phoneticPr fontId="3"/>
  </si>
  <si>
    <t>蕨南サッカースポーツ少年団</t>
    <rPh sb="0" eb="1">
      <t>ワラビ</t>
    </rPh>
    <rPh sb="1" eb="2">
      <t>ミナミ</t>
    </rPh>
    <rPh sb="10" eb="13">
      <t>ショウネンダン</t>
    </rPh>
    <phoneticPr fontId="3"/>
  </si>
  <si>
    <t>小畑　俊満</t>
    <rPh sb="0" eb="2">
      <t>オバタ</t>
    </rPh>
    <rPh sb="3" eb="4">
      <t>トシ</t>
    </rPh>
    <rPh sb="4" eb="5">
      <t>ミツル</t>
    </rPh>
    <phoneticPr fontId="3"/>
  </si>
  <si>
    <t>〒335-0003　蕨市南町2-10-2</t>
    <phoneticPr fontId="3"/>
  </si>
  <si>
    <t>048-445-9491</t>
    <phoneticPr fontId="3"/>
  </si>
  <si>
    <t>toshiobata1954@yahoo.co.jp</t>
    <phoneticPr fontId="3"/>
  </si>
  <si>
    <t>090-4732-5708</t>
    <phoneticPr fontId="3"/>
  </si>
  <si>
    <t>warabisiminamicho-2101@docomo.ne.jp</t>
    <phoneticPr fontId="3"/>
  </si>
  <si>
    <t>事務局</t>
    <rPh sb="0" eb="3">
      <t>ジムキョク</t>
    </rPh>
    <phoneticPr fontId="3"/>
  </si>
  <si>
    <t>熊谷　孝次</t>
    <rPh sb="0" eb="2">
      <t>クマガヤ</t>
    </rPh>
    <rPh sb="3" eb="4">
      <t>コウ</t>
    </rPh>
    <rPh sb="4" eb="5">
      <t>ジ</t>
    </rPh>
    <phoneticPr fontId="3"/>
  </si>
  <si>
    <t>〒335-0003　蕨市南町4‐46‐13</t>
    <rPh sb="12" eb="14">
      <t>ミナミチョウ</t>
    </rPh>
    <phoneticPr fontId="3"/>
  </si>
  <si>
    <t>048-433-6021</t>
    <phoneticPr fontId="3"/>
  </si>
  <si>
    <t>cozy-bear＠wcv.jp</t>
    <phoneticPr fontId="3"/>
  </si>
  <si>
    <t>070-2196-0707</t>
    <phoneticPr fontId="3"/>
  </si>
  <si>
    <t>cozy33bear@gmail.com</t>
    <phoneticPr fontId="3"/>
  </si>
  <si>
    <t>加藤　元</t>
    <phoneticPr fontId="3"/>
  </si>
  <si>
    <t>朝志ヶ丘サッカースポーツ少年団</t>
    <phoneticPr fontId="3"/>
  </si>
  <si>
    <t>〒351-0034　朝霞市西原2-11-33-402</t>
    <phoneticPr fontId="3"/>
  </si>
  <si>
    <t>090-7173-7392</t>
    <phoneticPr fontId="3"/>
  </si>
  <si>
    <t>katou.gen.111@docomo.ne.jp</t>
    <phoneticPr fontId="3"/>
  </si>
  <si>
    <t>長島　克己</t>
    <phoneticPr fontId="3"/>
  </si>
  <si>
    <t>フェスタFCキッズ</t>
    <phoneticPr fontId="3"/>
  </si>
  <si>
    <t>〒336-0961　さいたま市緑区玄蕃新田612-2</t>
    <phoneticPr fontId="3"/>
  </si>
  <si>
    <t>090-8879-8730</t>
    <phoneticPr fontId="3"/>
  </si>
  <si>
    <t>festa.fc@jcom.home.ne.jp</t>
    <phoneticPr fontId="3"/>
  </si>
  <si>
    <t>神中　良行</t>
    <phoneticPr fontId="3"/>
  </si>
  <si>
    <t>新郷少年サッカークラブ</t>
    <phoneticPr fontId="3"/>
  </si>
  <si>
    <t>〒334-0056　川口市峯1442-11</t>
    <phoneticPr fontId="3"/>
  </si>
  <si>
    <t>090-8313-6671</t>
    <phoneticPr fontId="3"/>
  </si>
  <si>
    <t>kaminaka@boysoccer.club</t>
    <phoneticPr fontId="3"/>
  </si>
  <si>
    <t>y-kaminaka@ezweb.ne.jp</t>
    <phoneticPr fontId="3"/>
  </si>
  <si>
    <t>浅倉　由美</t>
    <phoneticPr fontId="3"/>
  </si>
  <si>
    <t>〒332-0012 川口市本町2-4-20-301</t>
    <phoneticPr fontId="3"/>
  </si>
  <si>
    <t>090-4941-1622</t>
    <phoneticPr fontId="3"/>
  </si>
  <si>
    <t>fred.eric.330648893@docomo.ne.jp</t>
    <phoneticPr fontId="3"/>
  </si>
  <si>
    <t>高井　勇</t>
    <phoneticPr fontId="3"/>
  </si>
  <si>
    <t>〒335-0016 戸田市下前1-6-3</t>
    <phoneticPr fontId="3"/>
  </si>
  <si>
    <t>090-8877-1018</t>
    <phoneticPr fontId="3"/>
  </si>
  <si>
    <t>大渕　勝仁</t>
    <rPh sb="0" eb="2">
      <t>オオブチ</t>
    </rPh>
    <rPh sb="3" eb="5">
      <t>カツヒト</t>
    </rPh>
    <phoneticPr fontId="3"/>
  </si>
  <si>
    <t>ＮＩＩＺＯFCサッカースポーツ少年団</t>
    <phoneticPr fontId="3"/>
  </si>
  <si>
    <t>090-3349-1953</t>
    <phoneticPr fontId="3"/>
  </si>
  <si>
    <t>oobuchi@j-leaguers.info</t>
    <phoneticPr fontId="3"/>
  </si>
  <si>
    <t>草加東サッカースポーツ少年団</t>
    <phoneticPr fontId="3"/>
  </si>
  <si>
    <t>090-3009-0051</t>
    <phoneticPr fontId="3"/>
  </si>
  <si>
    <t>蕨南サッカースポーツ少年団</t>
    <rPh sb="0" eb="2">
      <t>ワラビミナミ</t>
    </rPh>
    <rPh sb="10" eb="13">
      <t>ショウネンダン</t>
    </rPh>
    <phoneticPr fontId="3"/>
  </si>
  <si>
    <t>※　個人情報です。取扱にご注意下さい。</t>
    <rPh sb="2" eb="6">
      <t>コジンジョウホウ</t>
    </rPh>
    <rPh sb="9" eb="11">
      <t>トリアツカイ</t>
    </rPh>
    <rPh sb="13" eb="15">
      <t>チュウイ</t>
    </rPh>
    <rPh sb="15" eb="16">
      <t>クダ</t>
    </rPh>
    <phoneticPr fontId="3"/>
  </si>
  <si>
    <t>監　事</t>
    <rPh sb="0" eb="1">
      <t>カン</t>
    </rPh>
    <rPh sb="2" eb="3">
      <t>コト</t>
    </rPh>
    <phoneticPr fontId="3"/>
  </si>
  <si>
    <t>平田　剛</t>
    <rPh sb="0" eb="2">
      <t>ヒラタ</t>
    </rPh>
    <rPh sb="3" eb="4">
      <t>ゴウ</t>
    </rPh>
    <phoneticPr fontId="20"/>
  </si>
  <si>
    <t>〒335-0004　蕨市中央2-8-11-405</t>
    <rPh sb="12" eb="14">
      <t>チュウオウ</t>
    </rPh>
    <phoneticPr fontId="3"/>
  </si>
  <si>
    <t>080-5423-0023</t>
    <phoneticPr fontId="20"/>
  </si>
  <si>
    <t>rah252521@gmail.com</t>
    <phoneticPr fontId="20"/>
  </si>
  <si>
    <t>都築　龍太</t>
    <rPh sb="0" eb="2">
      <t>ツズキ</t>
    </rPh>
    <rPh sb="3" eb="5">
      <t>リュウタ</t>
    </rPh>
    <phoneticPr fontId="3"/>
  </si>
  <si>
    <t>さいたま市議会議員</t>
    <rPh sb="4" eb="5">
      <t>シ</t>
    </rPh>
    <rPh sb="5" eb="7">
      <t>ギカイ</t>
    </rPh>
    <rPh sb="7" eb="9">
      <t>ギイン</t>
    </rPh>
    <phoneticPr fontId="3"/>
  </si>
  <si>
    <t>副会長</t>
    <rPh sb="0" eb="3">
      <t>フクカイチョウ</t>
    </rPh>
    <phoneticPr fontId="3"/>
  </si>
  <si>
    <t>理事長</t>
    <rPh sb="0" eb="3">
      <t>リジチョウ</t>
    </rPh>
    <phoneticPr fontId="3"/>
  </si>
  <si>
    <t>副理事</t>
    <rPh sb="0" eb="3">
      <t>フクリジ</t>
    </rPh>
    <phoneticPr fontId="3"/>
  </si>
  <si>
    <t>理　事</t>
    <rPh sb="0" eb="1">
      <t>リ</t>
    </rPh>
    <rPh sb="2" eb="3">
      <t>コト</t>
    </rPh>
    <phoneticPr fontId="3"/>
  </si>
  <si>
    <t>会　長</t>
    <rPh sb="0" eb="1">
      <t>カイ</t>
    </rPh>
    <rPh sb="2" eb="3">
      <t>チョウ</t>
    </rPh>
    <phoneticPr fontId="3"/>
  </si>
  <si>
    <t>藤原　誠</t>
    <phoneticPr fontId="3"/>
  </si>
  <si>
    <t>戸田二サッカースポーツ少年団</t>
    <rPh sb="11" eb="13">
      <t>ショウネン</t>
    </rPh>
    <phoneticPr fontId="3"/>
  </si>
  <si>
    <t>〒335-0026 戸田市新曽南2-1-20</t>
    <rPh sb="13" eb="15">
      <t>ニイゾ</t>
    </rPh>
    <rPh sb="15" eb="16">
      <t>ミナミ</t>
    </rPh>
    <phoneticPr fontId="3"/>
  </si>
  <si>
    <t>〒340-0006 草加市八幡町328-10</t>
    <rPh sb="10" eb="12">
      <t>ソウカ</t>
    </rPh>
    <rPh sb="13" eb="16">
      <t>ヤハタマチ</t>
    </rPh>
    <phoneticPr fontId="3"/>
  </si>
  <si>
    <t>mhikk_07@yahoo.co.jp</t>
    <phoneticPr fontId="3"/>
  </si>
  <si>
    <t>mhikk_07@ezweb.ne.jp</t>
    <phoneticPr fontId="3"/>
  </si>
  <si>
    <t>chara.136t@jcom.zaq.ne.jp</t>
    <phoneticPr fontId="3"/>
  </si>
  <si>
    <t>katougen.3@gmail.com</t>
    <phoneticPr fontId="3"/>
  </si>
  <si>
    <t>chara.136t@docomo.ne.jp</t>
    <phoneticPr fontId="3"/>
  </si>
  <si>
    <t>蕨　南</t>
    <rPh sb="0" eb="1">
      <t>ワラビ</t>
    </rPh>
    <rPh sb="2" eb="3">
      <t>ミナミ</t>
    </rPh>
    <phoneticPr fontId="3"/>
  </si>
  <si>
    <t>※全２１試合</t>
    <rPh sb="1" eb="2">
      <t>ゼン</t>
    </rPh>
    <rPh sb="4" eb="6">
      <t>シアイ</t>
    </rPh>
    <phoneticPr fontId="3"/>
  </si>
  <si>
    <t>048-687-3475</t>
  </si>
  <si>
    <t>simi@mui.biglobe.ne.jp</t>
  </si>
  <si>
    <t>蕨南小学校</t>
    <rPh sb="0" eb="2">
      <t>ワラビミナミ</t>
    </rPh>
    <rPh sb="2" eb="5">
      <t>ショウガッコウ</t>
    </rPh>
    <phoneticPr fontId="3"/>
  </si>
  <si>
    <t>大宮FC七里スポーツ少年団</t>
    <phoneticPr fontId="3"/>
  </si>
  <si>
    <t>蕨</t>
    <rPh sb="0" eb="1">
      <t>ワラビ</t>
    </rPh>
    <phoneticPr fontId="3"/>
  </si>
  <si>
    <t>２０２２
年度</t>
    <rPh sb="5" eb="7">
      <t>ネンド</t>
    </rPh>
    <phoneticPr fontId="3"/>
  </si>
  <si>
    <t>監査役（小畑）、 幹事（熊谷）</t>
    <phoneticPr fontId="3"/>
  </si>
  <si>
    <t>後期小計</t>
    <rPh sb="0" eb="2">
      <t>コウキ</t>
    </rPh>
    <rPh sb="2" eb="4">
      <t>ショウケイ</t>
    </rPh>
    <phoneticPr fontId="3"/>
  </si>
  <si>
    <t>NEOS FC</t>
    <phoneticPr fontId="3"/>
  </si>
  <si>
    <t>武蔵野FC</t>
    <rPh sb="0" eb="3">
      <t>ムサシノ</t>
    </rPh>
    <phoneticPr fontId="3"/>
  </si>
  <si>
    <t>栗橋南</t>
    <rPh sb="0" eb="3">
      <t>クリハシミナミ</t>
    </rPh>
    <phoneticPr fontId="3"/>
  </si>
  <si>
    <t>川口ｱｲｼﾝｸ</t>
    <rPh sb="0" eb="2">
      <t>カワグチ</t>
    </rPh>
    <phoneticPr fontId="3"/>
  </si>
  <si>
    <t>朝志ヶ丘</t>
    <rPh sb="0" eb="4">
      <t>アサシガオカ</t>
    </rPh>
    <phoneticPr fontId="3"/>
  </si>
  <si>
    <t>大宮七里</t>
    <rPh sb="0" eb="4">
      <t>オオミヤナナサト</t>
    </rPh>
    <phoneticPr fontId="3"/>
  </si>
  <si>
    <t>FC栗橋南ウィングス</t>
    <rPh sb="2" eb="5">
      <t>クリハシミナミ</t>
    </rPh>
    <phoneticPr fontId="3"/>
  </si>
  <si>
    <t>川口アイシンク少年サッカー</t>
    <rPh sb="0" eb="2">
      <t>カワグチ</t>
    </rPh>
    <rPh sb="7" eb="9">
      <t>ショウネン</t>
    </rPh>
    <phoneticPr fontId="3"/>
  </si>
  <si>
    <t>朝志ヶ丘サッカースポーツ少年団</t>
    <rPh sb="0" eb="4">
      <t>アサシガオカ</t>
    </rPh>
    <rPh sb="12" eb="15">
      <t>ショウネンダン</t>
    </rPh>
    <phoneticPr fontId="3"/>
  </si>
  <si>
    <t>大宮FC七里スポーツ少年団</t>
    <rPh sb="0" eb="2">
      <t>オオミヤ</t>
    </rPh>
    <rPh sb="4" eb="6">
      <t>ナナサト</t>
    </rPh>
    <rPh sb="10" eb="13">
      <t>ショウネンダン</t>
    </rPh>
    <phoneticPr fontId="3"/>
  </si>
  <si>
    <t>２０２２年　ゴールドリーグ（Sリーグ前期）　最終成績</t>
    <rPh sb="4" eb="5">
      <t>ネン</t>
    </rPh>
    <rPh sb="18" eb="20">
      <t>ゼンキ</t>
    </rPh>
    <rPh sb="22" eb="24">
      <t>サイシュウ</t>
    </rPh>
    <rPh sb="24" eb="26">
      <t>セイセキ</t>
    </rPh>
    <phoneticPr fontId="3"/>
  </si>
  <si>
    <t>事務局（ﾀﾞｲﾔﾓﾝﾄﾞ）</t>
    <rPh sb="0" eb="3">
      <t>ジムキョク</t>
    </rPh>
    <phoneticPr fontId="3"/>
  </si>
  <si>
    <t>肥留川真二</t>
    <rPh sb="0" eb="5">
      <t>ヒルカワシンジ</t>
    </rPh>
    <phoneticPr fontId="3"/>
  </si>
  <si>
    <t>大宮春岡FCスポーツ少年団</t>
    <rPh sb="0" eb="4">
      <t>オオミヤハルオカ</t>
    </rPh>
    <phoneticPr fontId="3"/>
  </si>
  <si>
    <t>〒337-0008 さいたま市見沼市春岡1-11-23</t>
    <rPh sb="14" eb="15">
      <t>シ</t>
    </rPh>
    <rPh sb="15" eb="17">
      <t>ミヌマ</t>
    </rPh>
    <rPh sb="17" eb="18">
      <t>シ</t>
    </rPh>
    <rPh sb="18" eb="20">
      <t>ハルオカ</t>
    </rPh>
    <phoneticPr fontId="3"/>
  </si>
  <si>
    <t>090-9853-5834</t>
    <phoneticPr fontId="3"/>
  </si>
  <si>
    <t>so-ko@f2.dion.ne.jp</t>
    <phoneticPr fontId="3"/>
  </si>
  <si>
    <t>hiru-ssssm@t.vodafone.ne.jp</t>
    <phoneticPr fontId="3"/>
  </si>
  <si>
    <t>事務局(ﾌﾟﾗﾁﾅ）</t>
    <rPh sb="0" eb="3">
      <t>ジムキョク</t>
    </rPh>
    <phoneticPr fontId="3"/>
  </si>
  <si>
    <t>事務局（ｴﾒﾗﾙﾄﾞ）</t>
    <rPh sb="0" eb="3">
      <t>ジムキョク</t>
    </rPh>
    <phoneticPr fontId="3"/>
  </si>
  <si>
    <t>清水　昇</t>
    <phoneticPr fontId="3"/>
  </si>
  <si>
    <t>〒337-0002　さいたま市見沼区春野
                                    1-9-4-107</t>
    <phoneticPr fontId="3"/>
  </si>
  <si>
    <t>矢崎　宏行</t>
    <phoneticPr fontId="3"/>
  </si>
  <si>
    <t>〒337-0013　さいたま市見沼区蓮沼1318-3</t>
    <phoneticPr fontId="3"/>
  </si>
  <si>
    <t>048-686-3076</t>
    <phoneticPr fontId="3"/>
  </si>
  <si>
    <t>080-1151-8133</t>
    <phoneticPr fontId="3"/>
  </si>
  <si>
    <t>yazaki605@ybb.ne.jp</t>
    <phoneticPr fontId="3"/>
  </si>
  <si>
    <t>yu8.s-18@i.softbank.jp</t>
    <phoneticPr fontId="3"/>
  </si>
  <si>
    <t>NEOS FC</t>
    <phoneticPr fontId="3"/>
  </si>
  <si>
    <t>藤原　直樹</t>
    <rPh sb="0" eb="2">
      <t>フジワラ</t>
    </rPh>
    <rPh sb="3" eb="5">
      <t>ナオキ</t>
    </rPh>
    <phoneticPr fontId="3"/>
  </si>
  <si>
    <t>080-6518-2235</t>
    <phoneticPr fontId="3"/>
  </si>
  <si>
    <t>neos.fc.01.f@ezweb.ne.jp</t>
    <phoneticPr fontId="3"/>
  </si>
  <si>
    <t>ゴールドリーグ</t>
    <phoneticPr fontId="3"/>
  </si>
  <si>
    <t xml:space="preserve">U-11　埼玉Sリーグ　２０２２年度　前期　加盟団体一覧表 </t>
    <rPh sb="5" eb="7">
      <t>サイタマ</t>
    </rPh>
    <rPh sb="16" eb="18">
      <t>ネンド</t>
    </rPh>
    <rPh sb="19" eb="21">
      <t>ゼンキ</t>
    </rPh>
    <rPh sb="22" eb="29">
      <t>カメイダンタイイチランヒョウ</t>
    </rPh>
    <phoneticPr fontId="3"/>
  </si>
  <si>
    <t>武蔵野ＦＣ</t>
    <rPh sb="0" eb="3">
      <t>ムサシノ</t>
    </rPh>
    <phoneticPr fontId="3"/>
  </si>
  <si>
    <t>ＦＣ栗橋南ウィングス</t>
    <rPh sb="2" eb="5">
      <t>クリハシミナミ</t>
    </rPh>
    <phoneticPr fontId="3"/>
  </si>
  <si>
    <t>川口アイシンク少年サッカー</t>
    <rPh sb="0" eb="2">
      <t>カワグチ</t>
    </rPh>
    <rPh sb="7" eb="9">
      <t>ショウネン</t>
    </rPh>
    <phoneticPr fontId="3"/>
  </si>
  <si>
    <t>朝志ヶ丘サッカースポーツ少年団</t>
    <rPh sb="0" eb="4">
      <t>アサシガオカ</t>
    </rPh>
    <rPh sb="12" eb="15">
      <t>ショウネンダン</t>
    </rPh>
    <phoneticPr fontId="3"/>
  </si>
  <si>
    <t>理事長</t>
    <rPh sb="0" eb="3">
      <t>リジチョウ</t>
    </rPh>
    <phoneticPr fontId="3"/>
  </si>
  <si>
    <t>加藤　元</t>
    <rPh sb="0" eb="2">
      <t>カトウ</t>
    </rPh>
    <rPh sb="3" eb="4">
      <t>ゲン</t>
    </rPh>
    <phoneticPr fontId="3"/>
  </si>
  <si>
    <t>貝塚　裕</t>
    <rPh sb="0" eb="2">
      <t>カイズカ</t>
    </rPh>
    <rPh sb="3" eb="4">
      <t>ヒロシ</t>
    </rPh>
    <phoneticPr fontId="3"/>
  </si>
  <si>
    <t>原沢　由喜男</t>
    <rPh sb="0" eb="2">
      <t>ハラサワ</t>
    </rPh>
    <rPh sb="3" eb="4">
      <t>ヨシ</t>
    </rPh>
    <rPh sb="4" eb="5">
      <t>キ</t>
    </rPh>
    <rPh sb="5" eb="6">
      <t>オトコ</t>
    </rPh>
    <phoneticPr fontId="3"/>
  </si>
  <si>
    <t>阿部　雅章</t>
    <rPh sb="0" eb="2">
      <t>アベ</t>
    </rPh>
    <rPh sb="3" eb="5">
      <t>マサアキ</t>
    </rPh>
    <phoneticPr fontId="3"/>
  </si>
  <si>
    <t>渡辺　辰博</t>
    <rPh sb="0" eb="2">
      <t>ワタナベ</t>
    </rPh>
    <rPh sb="3" eb="5">
      <t>タツヒロ</t>
    </rPh>
    <phoneticPr fontId="3"/>
  </si>
  <si>
    <t>U-11 埼玉Ｓリーグとは、埼玉県の少年団、クラブチームを問わず6年生の全国大会、埼玉県大会で埼玉県ベスト16以上を目指すために設立された5年生以下対象の教育リーグです。  
2022年度で29年目を迎え、現在29チームが参加し、前期・後期ともには4ブロックでリーグ戦を行い、後期は成績でS1・S2・S3・S4リーグに分かれて試合を行います。</t>
    <rPh sb="5" eb="7">
      <t>サイタマ</t>
    </rPh>
    <rPh sb="72" eb="74">
      <t>イカ</t>
    </rPh>
    <rPh sb="74" eb="76">
      <t>タイショウ</t>
    </rPh>
    <rPh sb="115" eb="117">
      <t>ゼンキ</t>
    </rPh>
    <rPh sb="118" eb="120">
      <t>コウキ</t>
    </rPh>
    <rPh sb="141" eb="143">
      <t>セイセキ</t>
    </rPh>
    <phoneticPr fontId="3"/>
  </si>
  <si>
    <t>〒354-0017　富士見市針ヶ谷1-25-9-207</t>
    <rPh sb="10" eb="13">
      <t>フジミ</t>
    </rPh>
    <rPh sb="14" eb="17">
      <t>ハリガヤ</t>
    </rPh>
    <phoneticPr fontId="3"/>
  </si>
  <si>
    <t>090-1546-3472</t>
    <phoneticPr fontId="3"/>
  </si>
  <si>
    <t>y-harasawa@tbc,t-com.ne.jp</t>
    <phoneticPr fontId="3"/>
  </si>
  <si>
    <t>harasawa1228@gmail.com</t>
    <phoneticPr fontId="3"/>
  </si>
  <si>
    <t>090-9383-7023</t>
    <phoneticPr fontId="3"/>
  </si>
  <si>
    <t>abbeyroad323@ybb.ne.jp</t>
    <phoneticPr fontId="3"/>
  </si>
  <si>
    <t>abbey323@ezweb.ne.jp</t>
    <phoneticPr fontId="3"/>
  </si>
  <si>
    <t>〒334-0063　川口市東本郷1783-6</t>
    <rPh sb="10" eb="12">
      <t>カワグチ</t>
    </rPh>
    <rPh sb="12" eb="13">
      <t>シ</t>
    </rPh>
    <rPh sb="13" eb="16">
      <t>ヒガシホンゴウ</t>
    </rPh>
    <phoneticPr fontId="3"/>
  </si>
  <si>
    <t>048-437-8422</t>
    <phoneticPr fontId="3"/>
  </si>
  <si>
    <t>080-4155-5386</t>
    <phoneticPr fontId="3"/>
  </si>
  <si>
    <t>〒351-0034　朝霞市西原2-11-33-402</t>
    <rPh sb="10" eb="12">
      <t>アサカ</t>
    </rPh>
    <rPh sb="12" eb="13">
      <t>シ</t>
    </rPh>
    <rPh sb="13" eb="15">
      <t>ニシハラ</t>
    </rPh>
    <phoneticPr fontId="3"/>
  </si>
  <si>
    <t>048-473-1185</t>
    <phoneticPr fontId="3"/>
  </si>
  <si>
    <t>090-7173-7392</t>
    <phoneticPr fontId="3"/>
  </si>
  <si>
    <t>090-2746-4572</t>
    <phoneticPr fontId="3"/>
  </si>
  <si>
    <t>h.kaizuka@asashi-sc.net</t>
    <phoneticPr fontId="3"/>
  </si>
  <si>
    <t>朝霞</t>
    <rPh sb="0" eb="2">
      <t>アサカ</t>
    </rPh>
    <phoneticPr fontId="3"/>
  </si>
  <si>
    <t>katogen.3@ozzio.jp</t>
    <phoneticPr fontId="3"/>
  </si>
  <si>
    <t>ithink@wajoy.co.jp</t>
    <phoneticPr fontId="3"/>
  </si>
  <si>
    <t>eab5685fd7dghr@softbank.ne.jp</t>
    <phoneticPr fontId="3"/>
  </si>
  <si>
    <t>katogen.3@gmail.com</t>
    <phoneticPr fontId="3"/>
  </si>
  <si>
    <t>〒339-0028 さいたま市岩槻区美園東1-1-1
ルピアグランデ浦和美園1019</t>
    <rPh sb="15" eb="18">
      <t>イワツキク</t>
    </rPh>
    <rPh sb="18" eb="21">
      <t>ミソノヒガシ</t>
    </rPh>
    <rPh sb="34" eb="38">
      <t>ウラワミソノ</t>
    </rPh>
    <phoneticPr fontId="3"/>
  </si>
  <si>
    <t>OWN GOAL</t>
    <phoneticPr fontId="3"/>
  </si>
  <si>
    <t>土</t>
    <rPh sb="0" eb="1">
      <t>ツチ</t>
    </rPh>
    <phoneticPr fontId="3"/>
  </si>
  <si>
    <t>朝霞第三小学校</t>
    <rPh sb="0" eb="2">
      <t>アサカ</t>
    </rPh>
    <rPh sb="2" eb="4">
      <t>ダイサン</t>
    </rPh>
    <rPh sb="4" eb="5">
      <t>ショウ</t>
    </rPh>
    <rPh sb="5" eb="7">
      <t>ガッコウ</t>
    </rPh>
    <phoneticPr fontId="3"/>
  </si>
  <si>
    <t>✕</t>
    <phoneticPr fontId="3"/>
  </si>
  <si>
    <t>朝霞第３小</t>
    <rPh sb="0" eb="2">
      <t>アサカ</t>
    </rPh>
    <rPh sb="2" eb="3">
      <t>ダイ</t>
    </rPh>
    <rPh sb="4" eb="5">
      <t>ショウ</t>
    </rPh>
    <phoneticPr fontId="3"/>
  </si>
  <si>
    <t>蕨南小</t>
    <rPh sb="0" eb="2">
      <t>ワラビミナミ</t>
    </rPh>
    <rPh sb="2" eb="3">
      <t>ショウ</t>
    </rPh>
    <phoneticPr fontId="3"/>
  </si>
  <si>
    <t>木村 創士</t>
    <rPh sb="0" eb="2">
      <t>キムラ</t>
    </rPh>
    <rPh sb="3" eb="4">
      <t>ソウ</t>
    </rPh>
    <rPh sb="4" eb="5">
      <t>シ</t>
    </rPh>
    <phoneticPr fontId="3"/>
  </si>
  <si>
    <t>岩本 考平</t>
    <rPh sb="0" eb="2">
      <t>イワモト</t>
    </rPh>
    <rPh sb="3" eb="4">
      <t>コウ</t>
    </rPh>
    <rPh sb="4" eb="5">
      <t>ヘイ</t>
    </rPh>
    <phoneticPr fontId="3"/>
  </si>
  <si>
    <t>安部 遼世</t>
    <rPh sb="0" eb="2">
      <t>アベ</t>
    </rPh>
    <rPh sb="3" eb="4">
      <t>リョウ</t>
    </rPh>
    <rPh sb="4" eb="5">
      <t>ヨ</t>
    </rPh>
    <phoneticPr fontId="3"/>
  </si>
  <si>
    <t>松野 陽太</t>
    <rPh sb="0" eb="2">
      <t>マツノ</t>
    </rPh>
    <rPh sb="3" eb="5">
      <t>ヨウタ</t>
    </rPh>
    <phoneticPr fontId="3"/>
  </si>
  <si>
    <t>西口 知翔</t>
    <rPh sb="0" eb="2">
      <t>ニシグチ</t>
    </rPh>
    <rPh sb="3" eb="4">
      <t>シ</t>
    </rPh>
    <rPh sb="4" eb="5">
      <t>ショウ</t>
    </rPh>
    <phoneticPr fontId="3"/>
  </si>
  <si>
    <t>飯島 龍貴</t>
    <rPh sb="0" eb="2">
      <t>イイジマ</t>
    </rPh>
    <rPh sb="3" eb="4">
      <t>リュウ</t>
    </rPh>
    <rPh sb="4" eb="5">
      <t>タカシ</t>
    </rPh>
    <phoneticPr fontId="3"/>
  </si>
  <si>
    <t>石井 穂來</t>
    <rPh sb="0" eb="2">
      <t>イシイ</t>
    </rPh>
    <rPh sb="3" eb="4">
      <t>ホ</t>
    </rPh>
    <rPh sb="4" eb="5">
      <t>ク</t>
    </rPh>
    <phoneticPr fontId="3"/>
  </si>
  <si>
    <t>林　柚生斗</t>
    <rPh sb="0" eb="1">
      <t>ハヤシ</t>
    </rPh>
    <rPh sb="2" eb="3">
      <t>ユズ</t>
    </rPh>
    <rPh sb="3" eb="4">
      <t>ウ</t>
    </rPh>
    <rPh sb="4" eb="5">
      <t>ト</t>
    </rPh>
    <phoneticPr fontId="3"/>
  </si>
  <si>
    <t>沖村 歩武</t>
    <rPh sb="0" eb="2">
      <t>オキムラ</t>
    </rPh>
    <rPh sb="3" eb="5">
      <t>アユム</t>
    </rPh>
    <phoneticPr fontId="3"/>
  </si>
  <si>
    <t>中畑 幸樹</t>
    <rPh sb="0" eb="2">
      <t>ナカハタ</t>
    </rPh>
    <rPh sb="3" eb="5">
      <t>コウキ</t>
    </rPh>
    <phoneticPr fontId="3"/>
  </si>
  <si>
    <t>藍　一洋</t>
    <rPh sb="0" eb="1">
      <t>ラン</t>
    </rPh>
    <rPh sb="2" eb="4">
      <t>イチヨウ</t>
    </rPh>
    <phoneticPr fontId="3"/>
  </si>
  <si>
    <t>宇賀神 佑汰</t>
    <rPh sb="0" eb="3">
      <t>ウガジン</t>
    </rPh>
    <rPh sb="4" eb="5">
      <t>ユウ</t>
    </rPh>
    <rPh sb="5" eb="6">
      <t>タ</t>
    </rPh>
    <phoneticPr fontId="3"/>
  </si>
  <si>
    <t>毛利 友郁</t>
    <rPh sb="0" eb="2">
      <t>モウリ</t>
    </rPh>
    <rPh sb="3" eb="4">
      <t>トモ</t>
    </rPh>
    <rPh sb="4" eb="5">
      <t>カオル</t>
    </rPh>
    <phoneticPr fontId="3"/>
  </si>
  <si>
    <t>泉　星那</t>
    <rPh sb="0" eb="1">
      <t>イズミ</t>
    </rPh>
    <rPh sb="2" eb="3">
      <t>ホシ</t>
    </rPh>
    <rPh sb="3" eb="4">
      <t>ナ</t>
    </rPh>
    <phoneticPr fontId="3"/>
  </si>
  <si>
    <t>近藤 壮太</t>
    <rPh sb="0" eb="2">
      <t>コンドウ</t>
    </rPh>
    <rPh sb="3" eb="5">
      <t>ソウタ</t>
    </rPh>
    <phoneticPr fontId="3"/>
  </si>
  <si>
    <t>高梨 友哉</t>
    <rPh sb="0" eb="2">
      <t>タカナシ</t>
    </rPh>
    <rPh sb="3" eb="5">
      <t>トモヤ</t>
    </rPh>
    <phoneticPr fontId="3"/>
  </si>
  <si>
    <t>竹川　仁</t>
    <rPh sb="0" eb="2">
      <t>タケカワ</t>
    </rPh>
    <rPh sb="3" eb="4">
      <t>ジン</t>
    </rPh>
    <phoneticPr fontId="3"/>
  </si>
  <si>
    <t>小島 涼誠</t>
    <rPh sb="0" eb="2">
      <t>コジマ</t>
    </rPh>
    <rPh sb="3" eb="4">
      <t>リョウ</t>
    </rPh>
    <rPh sb="4" eb="5">
      <t>マコト</t>
    </rPh>
    <phoneticPr fontId="3"/>
  </si>
  <si>
    <t>花島 碧一</t>
    <rPh sb="0" eb="2">
      <t>ハナシマ</t>
    </rPh>
    <rPh sb="3" eb="4">
      <t>アオイ</t>
    </rPh>
    <rPh sb="4" eb="5">
      <t>イチ</t>
    </rPh>
    <phoneticPr fontId="3"/>
  </si>
  <si>
    <t>藤巻 陽太</t>
    <rPh sb="0" eb="2">
      <t>フジマキ</t>
    </rPh>
    <rPh sb="3" eb="5">
      <t>ヨウタ</t>
    </rPh>
    <phoneticPr fontId="3"/>
  </si>
  <si>
    <t>富山 優斗</t>
    <rPh sb="0" eb="2">
      <t>トヤマ</t>
    </rPh>
    <rPh sb="3" eb="4">
      <t>ユウ</t>
    </rPh>
    <rPh sb="4" eb="5">
      <t>ト</t>
    </rPh>
    <phoneticPr fontId="3"/>
  </si>
  <si>
    <t>野崎 嶺桜</t>
    <rPh sb="0" eb="2">
      <t>ノザキ</t>
    </rPh>
    <rPh sb="3" eb="4">
      <t>ミネ</t>
    </rPh>
    <rPh sb="4" eb="5">
      <t>サクラ</t>
    </rPh>
    <phoneticPr fontId="3"/>
  </si>
  <si>
    <t>草間 義斗</t>
    <rPh sb="0" eb="2">
      <t>クサマ</t>
    </rPh>
    <rPh sb="3" eb="4">
      <t>タダシ</t>
    </rPh>
    <rPh sb="4" eb="5">
      <t>ト</t>
    </rPh>
    <phoneticPr fontId="3"/>
  </si>
  <si>
    <t>鈴木 嵩琉</t>
    <rPh sb="0" eb="2">
      <t>スズキ</t>
    </rPh>
    <phoneticPr fontId="3"/>
  </si>
  <si>
    <t>中村 應介</t>
    <rPh sb="0" eb="2">
      <t>ナカムラ</t>
    </rPh>
    <rPh sb="3" eb="4">
      <t>オウ</t>
    </rPh>
    <rPh sb="4" eb="5">
      <t>スケ</t>
    </rPh>
    <phoneticPr fontId="3"/>
  </si>
  <si>
    <t>２０２２年度　後期代表者会議　ゴールドリーグ出席者</t>
    <rPh sb="4" eb="6">
      <t>ネンド</t>
    </rPh>
    <rPh sb="7" eb="9">
      <t>コウキ</t>
    </rPh>
    <rPh sb="9" eb="14">
      <t>ダイヒョウシャカイギ</t>
    </rPh>
    <rPh sb="22" eb="25">
      <t>シュッセキシャ</t>
    </rPh>
    <phoneticPr fontId="3"/>
  </si>
  <si>
    <t>栗橋</t>
    <rPh sb="0" eb="2">
      <t>クリハシ</t>
    </rPh>
    <phoneticPr fontId="3"/>
  </si>
  <si>
    <t>栗橋南小学校</t>
    <rPh sb="0" eb="2">
      <t>クリハシ</t>
    </rPh>
    <rPh sb="2" eb="3">
      <t>ミナミ</t>
    </rPh>
    <rPh sb="3" eb="6">
      <t>ショウガッコウ</t>
    </rPh>
    <phoneticPr fontId="3"/>
  </si>
  <si>
    <t>栗橋南</t>
    <rPh sb="0" eb="3">
      <t>クリハシミナミ</t>
    </rPh>
    <phoneticPr fontId="3"/>
  </si>
  <si>
    <t>栗橋南小</t>
    <rPh sb="0" eb="4">
      <t>クリハシミナミショウ</t>
    </rPh>
    <phoneticPr fontId="3"/>
  </si>
  <si>
    <t>長内　仁</t>
    <rPh sb="0" eb="2">
      <t>チョウナイ</t>
    </rPh>
    <rPh sb="3" eb="4">
      <t>ジン</t>
    </rPh>
    <phoneticPr fontId="3"/>
  </si>
  <si>
    <t>半谷 真音</t>
    <rPh sb="0" eb="2">
      <t>ハンガイ</t>
    </rPh>
    <rPh sb="3" eb="4">
      <t>マコト</t>
    </rPh>
    <rPh sb="4" eb="5">
      <t>オト</t>
    </rPh>
    <phoneticPr fontId="3"/>
  </si>
  <si>
    <t>袁　主淼</t>
    <rPh sb="0" eb="1">
      <t>エン</t>
    </rPh>
    <rPh sb="2" eb="3">
      <t>シュ</t>
    </rPh>
    <rPh sb="3" eb="4">
      <t>ビョウ</t>
    </rPh>
    <phoneticPr fontId="3"/>
  </si>
  <si>
    <t>坪　碧斗</t>
    <rPh sb="0" eb="1">
      <t>ツボ</t>
    </rPh>
    <rPh sb="2" eb="3">
      <t>アオイ</t>
    </rPh>
    <rPh sb="3" eb="4">
      <t>ト</t>
    </rPh>
    <phoneticPr fontId="3"/>
  </si>
  <si>
    <t>左　恭輔</t>
    <rPh sb="0" eb="1">
      <t>ヒダリ</t>
    </rPh>
    <rPh sb="2" eb="4">
      <t>キョウスケ</t>
    </rPh>
    <phoneticPr fontId="3"/>
  </si>
  <si>
    <t>中田　麗</t>
    <rPh sb="0" eb="2">
      <t>ナカタ</t>
    </rPh>
    <rPh sb="3" eb="4">
      <t>レイ</t>
    </rPh>
    <phoneticPr fontId="3"/>
  </si>
  <si>
    <t>稲垣 匡人</t>
    <rPh sb="0" eb="2">
      <t>イナガキ</t>
    </rPh>
    <rPh sb="3" eb="5">
      <t>マサト</t>
    </rPh>
    <phoneticPr fontId="3"/>
  </si>
  <si>
    <t>延山陽翔</t>
    <rPh sb="0" eb="2">
      <t>ノブヤマ</t>
    </rPh>
    <rPh sb="2" eb="3">
      <t>ヨウ</t>
    </rPh>
    <rPh sb="3" eb="4">
      <t>ショウ</t>
    </rPh>
    <phoneticPr fontId="3"/>
  </si>
  <si>
    <t>安田 怜央</t>
    <rPh sb="0" eb="2">
      <t>ヤスダ</t>
    </rPh>
    <rPh sb="3" eb="5">
      <t>レオ</t>
    </rPh>
    <phoneticPr fontId="3"/>
  </si>
  <si>
    <t>内山 陽翔</t>
    <rPh sb="0" eb="2">
      <t>ウチヤマ</t>
    </rPh>
    <rPh sb="3" eb="4">
      <t>ヨウ</t>
    </rPh>
    <rPh sb="4" eb="5">
      <t>ショウ</t>
    </rPh>
    <phoneticPr fontId="3"/>
  </si>
  <si>
    <t>遠藤 侃辰</t>
    <rPh sb="0" eb="2">
      <t>エンドウ</t>
    </rPh>
    <rPh sb="4" eb="5">
      <t>タツ</t>
    </rPh>
    <phoneticPr fontId="3"/>
  </si>
  <si>
    <t>西江 凛人</t>
    <rPh sb="0" eb="2">
      <t>ニシエ</t>
    </rPh>
    <rPh sb="3" eb="4">
      <t>リン</t>
    </rPh>
    <rPh sb="4" eb="5">
      <t>ヒト</t>
    </rPh>
    <phoneticPr fontId="3"/>
  </si>
  <si>
    <t>荻野 佑梨</t>
    <rPh sb="0" eb="2">
      <t>オギノ</t>
    </rPh>
    <rPh sb="3" eb="5">
      <t>ユリ</t>
    </rPh>
    <phoneticPr fontId="3"/>
  </si>
  <si>
    <t>大塚 栄汰</t>
    <rPh sb="0" eb="2">
      <t>オオツカ</t>
    </rPh>
    <rPh sb="3" eb="4">
      <t>サカエ</t>
    </rPh>
    <rPh sb="4" eb="5">
      <t>タ</t>
    </rPh>
    <phoneticPr fontId="3"/>
  </si>
  <si>
    <t>山田 悠稀</t>
    <rPh sb="0" eb="2">
      <t>ヤマダ</t>
    </rPh>
    <rPh sb="3" eb="4">
      <t>ユウ</t>
    </rPh>
    <rPh sb="4" eb="5">
      <t>キ</t>
    </rPh>
    <phoneticPr fontId="3"/>
  </si>
  <si>
    <t>佐藤 佑羽</t>
    <rPh sb="0" eb="2">
      <t>サトウ</t>
    </rPh>
    <rPh sb="3" eb="4">
      <t>ユウ</t>
    </rPh>
    <rPh sb="4" eb="5">
      <t>ハネ</t>
    </rPh>
    <phoneticPr fontId="3"/>
  </si>
  <si>
    <t>森田 煌生</t>
    <rPh sb="0" eb="2">
      <t>モリタ</t>
    </rPh>
    <rPh sb="3" eb="4">
      <t>カガヤ</t>
    </rPh>
    <rPh sb="4" eb="5">
      <t>セイ</t>
    </rPh>
    <phoneticPr fontId="3"/>
  </si>
  <si>
    <t>矢作 武獅</t>
    <rPh sb="0" eb="2">
      <t>ヤハギ</t>
    </rPh>
    <rPh sb="3" eb="4">
      <t>タケシ</t>
    </rPh>
    <rPh sb="4" eb="5">
      <t>シ</t>
    </rPh>
    <phoneticPr fontId="3"/>
  </si>
  <si>
    <t>渡邉 笑生</t>
    <rPh sb="0" eb="2">
      <t>ワタナベ</t>
    </rPh>
    <rPh sb="3" eb="4">
      <t>ワラ</t>
    </rPh>
    <rPh sb="4" eb="5">
      <t>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</si>
</sst>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m/d"/>
    <numFmt numFmtId="177" formatCode="0_ "/>
    <numFmt numFmtId="178" formatCode="yyyy&quot;年&quot;m&quot;月&quot;d&quot;日&quot;;@"/>
    <numFmt numFmtId="179" formatCode="0_);[Red]\(0\)"/>
    <numFmt numFmtId="180" formatCode="0.0_ "/>
    <numFmt numFmtId="181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3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10"/>
      <name val="ＭＳ 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14"/>
      <name val="HGP創英角ｺﾞｼｯｸUB"/>
      <family val="3"/>
      <charset val="128"/>
    </font>
    <font>
      <b/>
      <sz val="14"/>
      <name val="HGP創英角ｺﾞｼｯｸUB"/>
      <family val="3"/>
      <charset val="128"/>
    </font>
    <font>
      <b/>
      <sz val="12"/>
      <name val="AR丸ゴシック体M"/>
      <family val="3"/>
      <charset val="128"/>
    </font>
    <font>
      <b/>
      <sz val="12"/>
      <color rgb="FFFF0000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u/>
      <sz val="14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1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dotted">
        <color indexed="64"/>
      </top>
      <bottom style="dashDot">
        <color indexed="64"/>
      </bottom>
      <diagonal/>
    </border>
    <border>
      <left/>
      <right/>
      <top style="dotted">
        <color indexed="64"/>
      </top>
      <bottom style="dashDot">
        <color indexed="64"/>
      </bottom>
      <diagonal/>
    </border>
    <border>
      <left/>
      <right style="thin">
        <color indexed="64"/>
      </right>
      <top style="dotted">
        <color indexed="64"/>
      </top>
      <bottom style="dashDot">
        <color indexed="64"/>
      </bottom>
      <diagonal/>
    </border>
    <border>
      <left/>
      <right/>
      <top style="dashDot">
        <color indexed="64"/>
      </top>
      <bottom style="dotted">
        <color indexed="64"/>
      </bottom>
      <diagonal/>
    </border>
    <border>
      <left/>
      <right style="thin">
        <color indexed="64"/>
      </right>
      <top style="dashDot">
        <color indexed="64"/>
      </top>
      <bottom style="dotted">
        <color indexed="64"/>
      </bottom>
      <diagonal/>
    </border>
    <border>
      <left style="thin">
        <color indexed="64"/>
      </left>
      <right/>
      <top style="dashDot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 style="thin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/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ashDot">
        <color indexed="64"/>
      </top>
      <bottom style="dashDot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dashDot">
        <color indexed="64"/>
      </top>
      <bottom/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ashDot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ashDot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 diagonalDown="1">
      <left style="medium">
        <color indexed="64"/>
      </left>
      <right/>
      <top style="medium">
        <color indexed="64"/>
      </top>
      <bottom/>
      <diagonal style="thin">
        <color indexed="64"/>
      </diagonal>
    </border>
    <border diagonalDown="1">
      <left/>
      <right/>
      <top style="medium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/>
      <diagonal style="thin">
        <color indexed="64"/>
      </diagonal>
    </border>
    <border diagonalDown="1">
      <left style="medium">
        <color indexed="64"/>
      </left>
      <right/>
      <top/>
      <bottom/>
      <diagonal style="thin">
        <color indexed="64"/>
      </diagonal>
    </border>
    <border diagonalDown="1">
      <left style="medium">
        <color indexed="64"/>
      </left>
      <right/>
      <top/>
      <bottom style="thin">
        <color indexed="64"/>
      </bottom>
      <diagonal style="thin">
        <color indexed="64"/>
      </diagonal>
    </border>
    <border>
      <left/>
      <right/>
      <top style="dashDot">
        <color indexed="64"/>
      </top>
      <bottom style="medium">
        <color indexed="64"/>
      </bottom>
      <diagonal/>
    </border>
    <border>
      <left/>
      <right style="thin">
        <color indexed="64"/>
      </right>
      <top style="dashDot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dashDot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hair">
        <color indexed="64"/>
      </bottom>
      <diagonal/>
    </border>
    <border>
      <left/>
      <right style="medium">
        <color indexed="64"/>
      </right>
      <top style="thin">
        <color rgb="FF000000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ashDot">
        <color indexed="64"/>
      </top>
      <bottom/>
      <diagonal/>
    </border>
    <border>
      <left/>
      <right style="thin">
        <color indexed="64"/>
      </right>
      <top style="dashDot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ashDot">
        <color indexed="64"/>
      </bottom>
      <diagonal/>
    </border>
    <border>
      <left/>
      <right/>
      <top style="thin">
        <color indexed="64"/>
      </top>
      <bottom style="dashDot">
        <color indexed="64"/>
      </bottom>
      <diagonal/>
    </border>
    <border>
      <left/>
      <right style="medium">
        <color indexed="64"/>
      </right>
      <top style="thin">
        <color indexed="64"/>
      </top>
      <bottom style="dashDot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</borders>
  <cellStyleXfs count="14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1" fillId="0" borderId="0">
      <alignment vertical="center"/>
    </xf>
    <xf numFmtId="0" fontId="15" fillId="0" borderId="0" applyNumberFormat="0" applyFill="0" applyBorder="0" applyAlignment="0" applyProtection="0"/>
    <xf numFmtId="0" fontId="1" fillId="0" borderId="0">
      <alignment vertical="center"/>
    </xf>
  </cellStyleXfs>
  <cellXfs count="607">
    <xf numFmtId="0" fontId="0" fillId="0" borderId="0" xfId="0"/>
    <xf numFmtId="0" fontId="0" fillId="0" borderId="0" xfId="0" applyFill="1" applyAlignment="1">
      <alignment shrinkToFit="1"/>
    </xf>
    <xf numFmtId="0" fontId="0" fillId="0" borderId="0" xfId="0" applyFill="1" applyAlignment="1">
      <alignment horizontal="center" shrinkToFit="1"/>
    </xf>
    <xf numFmtId="0" fontId="0" fillId="2" borderId="1" xfId="0" applyFill="1" applyBorder="1"/>
    <xf numFmtId="0" fontId="0" fillId="0" borderId="1" xfId="0" applyFill="1" applyBorder="1" applyAlignment="1">
      <alignment horizontal="center" shrinkToFit="1"/>
    </xf>
    <xf numFmtId="0" fontId="0" fillId="0" borderId="1" xfId="0" applyFill="1" applyBorder="1" applyAlignment="1">
      <alignment shrinkToFit="1"/>
    </xf>
    <xf numFmtId="0" fontId="0" fillId="0" borderId="2" xfId="0" applyFill="1" applyBorder="1" applyAlignment="1">
      <alignment horizontal="center" shrinkToFit="1"/>
    </xf>
    <xf numFmtId="0" fontId="0" fillId="0" borderId="3" xfId="0" applyFill="1" applyBorder="1" applyAlignment="1">
      <alignment shrinkToFit="1"/>
    </xf>
    <xf numFmtId="0" fontId="0" fillId="0" borderId="3" xfId="0" applyFill="1" applyBorder="1" applyAlignment="1">
      <alignment horizontal="center" shrinkToFit="1"/>
    </xf>
    <xf numFmtId="0" fontId="0" fillId="0" borderId="4" xfId="0" applyFill="1" applyBorder="1" applyAlignment="1">
      <alignment horizontal="center" shrinkToFi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shrinkToFit="1"/>
    </xf>
    <xf numFmtId="0" fontId="0" fillId="0" borderId="0" xfId="0" applyAlignment="1">
      <alignment horizontal="center"/>
    </xf>
    <xf numFmtId="0" fontId="0" fillId="3" borderId="6" xfId="0" applyFill="1" applyBorder="1" applyAlignment="1">
      <alignment horizontal="center" shrinkToFit="1"/>
    </xf>
    <xf numFmtId="0" fontId="0" fillId="3" borderId="1" xfId="0" applyFill="1" applyBorder="1" applyAlignment="1">
      <alignment shrinkToFit="1"/>
    </xf>
    <xf numFmtId="0" fontId="0" fillId="3" borderId="1" xfId="0" applyFill="1" applyBorder="1" applyAlignment="1">
      <alignment horizontal="center" shrinkToFit="1"/>
    </xf>
    <xf numFmtId="0" fontId="0" fillId="3" borderId="2" xfId="0" applyFill="1" applyBorder="1" applyAlignment="1">
      <alignment horizontal="center" shrinkToFit="1"/>
    </xf>
    <xf numFmtId="0" fontId="0" fillId="3" borderId="3" xfId="0" applyFill="1" applyBorder="1" applyAlignment="1">
      <alignment shrinkToFit="1"/>
    </xf>
    <xf numFmtId="0" fontId="0" fillId="3" borderId="3" xfId="0" applyFill="1" applyBorder="1" applyAlignment="1">
      <alignment horizontal="center" shrinkToFit="1"/>
    </xf>
    <xf numFmtId="0" fontId="4" fillId="3" borderId="1" xfId="0" applyFont="1" applyFill="1" applyBorder="1" applyAlignment="1">
      <alignment shrinkToFit="1"/>
    </xf>
    <xf numFmtId="0" fontId="4" fillId="3" borderId="1" xfId="0" applyFont="1" applyFill="1" applyBorder="1" applyAlignment="1">
      <alignment horizontal="center" shrinkToFit="1"/>
    </xf>
    <xf numFmtId="0" fontId="2" fillId="4" borderId="7" xfId="0" applyFont="1" applyFill="1" applyBorder="1" applyAlignment="1" applyProtection="1">
      <alignment horizontal="center" vertical="center" shrinkToFit="1"/>
    </xf>
    <xf numFmtId="0" fontId="2" fillId="4" borderId="8" xfId="0" applyFont="1" applyFill="1" applyBorder="1" applyAlignment="1" applyProtection="1">
      <alignment horizontal="center" vertical="center" shrinkToFit="1"/>
    </xf>
    <xf numFmtId="0" fontId="0" fillId="4" borderId="7" xfId="0" applyFill="1" applyBorder="1" applyAlignment="1" applyProtection="1">
      <alignment horizontal="center" vertical="center" shrinkToFit="1"/>
    </xf>
    <xf numFmtId="0" fontId="0" fillId="4" borderId="9" xfId="0" applyFill="1" applyBorder="1" applyAlignment="1" applyProtection="1">
      <alignment horizontal="center" vertical="center" shrinkToFit="1"/>
    </xf>
    <xf numFmtId="0" fontId="0" fillId="4" borderId="8" xfId="0" applyFill="1" applyBorder="1" applyAlignment="1" applyProtection="1">
      <alignment horizontal="center" vertical="center" shrinkToFit="1"/>
    </xf>
    <xf numFmtId="0" fontId="2" fillId="0" borderId="10" xfId="0" applyFont="1" applyFill="1" applyBorder="1" applyAlignment="1" applyProtection="1">
      <alignment horizontal="center" vertical="center" shrinkToFit="1"/>
    </xf>
    <xf numFmtId="0" fontId="2" fillId="0" borderId="11" xfId="0" applyFont="1" applyFill="1" applyBorder="1" applyAlignment="1" applyProtection="1">
      <alignment horizontal="center" vertical="center" shrinkToFit="1"/>
    </xf>
    <xf numFmtId="0" fontId="2" fillId="0" borderId="12" xfId="0" applyFont="1" applyFill="1" applyBorder="1" applyAlignment="1" applyProtection="1">
      <alignment horizontal="center" vertical="center" shrinkToFit="1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176" fontId="2" fillId="0" borderId="13" xfId="0" applyNumberFormat="1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7" xfId="0" applyFont="1" applyFill="1" applyBorder="1" applyAlignment="1" applyProtection="1">
      <alignment horizontal="center" vertical="center" shrinkToFit="1"/>
    </xf>
    <xf numFmtId="176" fontId="2" fillId="0" borderId="0" xfId="0" applyNumberFormat="1" applyFont="1" applyFill="1" applyBorder="1" applyAlignment="1" applyProtection="1">
      <alignment horizontal="center" vertical="center" shrinkToFit="1"/>
    </xf>
    <xf numFmtId="176" fontId="2" fillId="0" borderId="18" xfId="0" applyNumberFormat="1" applyFont="1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shrinkToFit="1"/>
      <protection locked="0"/>
    </xf>
    <xf numFmtId="0" fontId="0" fillId="0" borderId="1" xfId="0" applyFill="1" applyBorder="1" applyAlignment="1" applyProtection="1">
      <alignment shrinkToFit="1"/>
      <protection locked="0"/>
    </xf>
    <xf numFmtId="58" fontId="0" fillId="0" borderId="5" xfId="0" applyNumberFormat="1" applyFill="1" applyBorder="1" applyAlignment="1" applyProtection="1">
      <alignment horizontal="center" shrinkToFit="1"/>
      <protection locked="0"/>
    </xf>
    <xf numFmtId="0" fontId="0" fillId="0" borderId="19" xfId="0" applyFill="1" applyBorder="1" applyAlignment="1" applyProtection="1">
      <alignment horizontal="center" shrinkToFit="1"/>
      <protection locked="0"/>
    </xf>
    <xf numFmtId="58" fontId="0" fillId="0" borderId="3" xfId="0" applyNumberFormat="1" applyFill="1" applyBorder="1" applyAlignment="1" applyProtection="1">
      <alignment horizontal="center" shrinkToFit="1"/>
      <protection locked="0"/>
    </xf>
    <xf numFmtId="0" fontId="0" fillId="0" borderId="20" xfId="0" applyFill="1" applyBorder="1" applyAlignment="1" applyProtection="1">
      <alignment horizontal="center" shrinkToFit="1"/>
      <protection locked="0"/>
    </xf>
    <xf numFmtId="49" fontId="0" fillId="0" borderId="3" xfId="0" applyNumberFormat="1" applyFill="1" applyBorder="1" applyAlignment="1" applyProtection="1">
      <alignment horizontal="center" shrinkToFit="1"/>
      <protection locked="0"/>
    </xf>
    <xf numFmtId="0" fontId="0" fillId="0" borderId="22" xfId="0" applyFill="1" applyBorder="1" applyAlignment="1">
      <alignment horizontal="center" shrinkToFit="1"/>
    </xf>
    <xf numFmtId="49" fontId="0" fillId="0" borderId="5" xfId="0" applyNumberFormat="1" applyFill="1" applyBorder="1" applyAlignment="1" applyProtection="1">
      <alignment horizontal="center" shrinkToFit="1"/>
      <protection locked="0"/>
    </xf>
    <xf numFmtId="0" fontId="0" fillId="0" borderId="9" xfId="0" applyFill="1" applyBorder="1" applyAlignment="1" applyProtection="1">
      <alignment shrinkToFit="1"/>
      <protection locked="0"/>
    </xf>
    <xf numFmtId="58" fontId="0" fillId="0" borderId="9" xfId="0" applyNumberFormat="1" applyFill="1" applyBorder="1" applyAlignment="1" applyProtection="1">
      <alignment horizontal="center" shrinkToFit="1"/>
      <protection locked="0"/>
    </xf>
    <xf numFmtId="49" fontId="0" fillId="0" borderId="9" xfId="0" applyNumberFormat="1" applyFill="1" applyBorder="1" applyAlignment="1" applyProtection="1">
      <alignment horizontal="center" shrinkToFit="1"/>
      <protection locked="0"/>
    </xf>
    <xf numFmtId="0" fontId="0" fillId="0" borderId="8" xfId="0" applyFill="1" applyBorder="1" applyAlignment="1" applyProtection="1">
      <alignment horizontal="center" shrinkToFit="1"/>
      <protection locked="0"/>
    </xf>
    <xf numFmtId="0" fontId="0" fillId="2" borderId="7" xfId="0" applyFill="1" applyBorder="1" applyAlignment="1" applyProtection="1">
      <alignment horizontal="right" shrinkToFit="1"/>
    </xf>
    <xf numFmtId="0" fontId="0" fillId="2" borderId="9" xfId="0" applyFill="1" applyBorder="1" applyAlignment="1" applyProtection="1">
      <alignment horizontal="center" shrinkToFit="1"/>
    </xf>
    <xf numFmtId="0" fontId="0" fillId="2" borderId="8" xfId="0" applyFill="1" applyBorder="1" applyAlignment="1" applyProtection="1">
      <alignment horizontal="center" shrinkToFit="1"/>
    </xf>
    <xf numFmtId="0" fontId="2" fillId="4" borderId="25" xfId="0" applyFont="1" applyFill="1" applyBorder="1" applyAlignment="1" applyProtection="1">
      <alignment horizontal="center" vertical="center" shrinkToFit="1"/>
    </xf>
    <xf numFmtId="0" fontId="0" fillId="4" borderId="25" xfId="0" applyFill="1" applyBorder="1" applyAlignment="1" applyProtection="1">
      <alignment horizontal="center" vertical="center" shrinkToFit="1"/>
    </xf>
    <xf numFmtId="0" fontId="2" fillId="4" borderId="26" xfId="0" applyFont="1" applyFill="1" applyBorder="1" applyAlignment="1" applyProtection="1">
      <alignment horizontal="center" vertical="center" shrinkToFit="1"/>
    </xf>
    <xf numFmtId="0" fontId="0" fillId="4" borderId="26" xfId="0" applyFill="1" applyBorder="1" applyAlignment="1" applyProtection="1">
      <alignment horizontal="center" vertical="center" shrinkToFit="1"/>
    </xf>
    <xf numFmtId="0" fontId="0" fillId="0" borderId="5" xfId="0" applyFill="1" applyBorder="1" applyAlignment="1" applyProtection="1">
      <alignment horizontal="center" shrinkToFit="1"/>
      <protection locked="0"/>
    </xf>
    <xf numFmtId="0" fontId="0" fillId="0" borderId="9" xfId="0" applyFill="1" applyBorder="1" applyAlignment="1" applyProtection="1">
      <alignment horizontal="center" shrinkToFit="1"/>
      <protection locked="0"/>
    </xf>
    <xf numFmtId="0" fontId="0" fillId="3" borderId="36" xfId="0" applyFill="1" applyBorder="1" applyAlignment="1">
      <alignment horizontal="center" shrinkToFit="1"/>
    </xf>
    <xf numFmtId="178" fontId="1" fillId="4" borderId="1" xfId="0" applyNumberFormat="1" applyFont="1" applyFill="1" applyBorder="1" applyAlignment="1" applyProtection="1">
      <alignment horizontal="center" vertical="center" shrinkToFit="1"/>
    </xf>
    <xf numFmtId="0" fontId="1" fillId="4" borderId="1" xfId="0" applyFont="1" applyFill="1" applyBorder="1" applyAlignment="1" applyProtection="1">
      <alignment horizontal="center" vertical="center" shrinkToFit="1"/>
    </xf>
    <xf numFmtId="178" fontId="0" fillId="0" borderId="1" xfId="0" applyNumberFormat="1" applyFill="1" applyBorder="1" applyAlignment="1" applyProtection="1">
      <alignment horizontal="center" shrinkToFit="1"/>
      <protection locked="0"/>
    </xf>
    <xf numFmtId="179" fontId="0" fillId="0" borderId="1" xfId="0" applyNumberFormat="1" applyFill="1" applyBorder="1" applyAlignment="1" applyProtection="1">
      <alignment horizontal="center" shrinkToFit="1"/>
      <protection locked="0"/>
    </xf>
    <xf numFmtId="179" fontId="0" fillId="0" borderId="1" xfId="0" applyNumberFormat="1" applyFill="1" applyBorder="1" applyAlignment="1" applyProtection="1">
      <alignment shrinkToFit="1"/>
      <protection locked="0"/>
    </xf>
    <xf numFmtId="178" fontId="0" fillId="0" borderId="5" xfId="0" applyNumberFormat="1" applyFill="1" applyBorder="1" applyAlignment="1" applyProtection="1">
      <alignment horizontal="center" shrinkToFit="1"/>
      <protection locked="0"/>
    </xf>
    <xf numFmtId="179" fontId="0" fillId="0" borderId="5" xfId="0" applyNumberFormat="1" applyFill="1" applyBorder="1" applyAlignment="1" applyProtection="1">
      <alignment horizontal="center" shrinkToFit="1"/>
      <protection locked="0"/>
    </xf>
    <xf numFmtId="179" fontId="0" fillId="0" borderId="5" xfId="0" applyNumberFormat="1" applyFill="1" applyBorder="1" applyAlignment="1" applyProtection="1">
      <alignment shrinkToFit="1"/>
      <protection locked="0"/>
    </xf>
    <xf numFmtId="180" fontId="0" fillId="0" borderId="5" xfId="0" applyNumberFormat="1" applyFill="1" applyBorder="1" applyAlignment="1" applyProtection="1">
      <alignment horizontal="right" shrinkToFit="1"/>
      <protection locked="0"/>
    </xf>
    <xf numFmtId="178" fontId="0" fillId="0" borderId="0" xfId="0" applyNumberFormat="1" applyFill="1" applyAlignment="1">
      <alignment shrinkToFit="1"/>
    </xf>
    <xf numFmtId="178" fontId="0" fillId="0" borderId="0" xfId="0" applyNumberFormat="1" applyFill="1" applyAlignment="1">
      <alignment horizontal="center" shrinkToFit="1"/>
    </xf>
    <xf numFmtId="179" fontId="0" fillId="0" borderId="0" xfId="0" applyNumberFormat="1" applyFill="1" applyAlignment="1">
      <alignment horizontal="center" shrinkToFit="1"/>
    </xf>
    <xf numFmtId="179" fontId="0" fillId="0" borderId="0" xfId="0" applyNumberFormat="1" applyFill="1" applyAlignment="1">
      <alignment shrinkToFit="1"/>
    </xf>
    <xf numFmtId="176" fontId="2" fillId="0" borderId="39" xfId="0" applyNumberFormat="1" applyFont="1" applyFill="1" applyBorder="1" applyAlignment="1" applyProtection="1">
      <alignment horizontal="center" vertical="center" shrinkToFit="1"/>
    </xf>
    <xf numFmtId="176" fontId="2" fillId="0" borderId="40" xfId="0" applyNumberFormat="1" applyFont="1" applyFill="1" applyBorder="1" applyAlignment="1" applyProtection="1">
      <alignment horizontal="center" vertical="center" shrinkToFit="1"/>
    </xf>
    <xf numFmtId="0" fontId="0" fillId="5" borderId="41" xfId="0" applyFont="1" applyFill="1" applyBorder="1" applyAlignment="1" applyProtection="1">
      <alignment horizontal="center" vertical="center" shrinkToFit="1"/>
      <protection locked="0"/>
    </xf>
    <xf numFmtId="0" fontId="0" fillId="5" borderId="42" xfId="0" applyFont="1" applyFill="1" applyBorder="1" applyAlignment="1" applyProtection="1">
      <alignment horizontal="center" vertical="center" shrinkToFit="1"/>
      <protection locked="0"/>
    </xf>
    <xf numFmtId="20" fontId="0" fillId="0" borderId="1" xfId="0" applyNumberFormat="1" applyFill="1" applyBorder="1" applyAlignment="1" applyProtection="1">
      <alignment horizontal="center" shrinkToFit="1"/>
      <protection locked="0"/>
    </xf>
    <xf numFmtId="178" fontId="0" fillId="0" borderId="25" xfId="0" applyNumberFormat="1" applyFill="1" applyBorder="1" applyAlignment="1" applyProtection="1">
      <alignment shrinkToFit="1"/>
      <protection locked="0"/>
    </xf>
    <xf numFmtId="178" fontId="0" fillId="0" borderId="43" xfId="0" applyNumberFormat="1" applyFill="1" applyBorder="1" applyAlignment="1" applyProtection="1">
      <alignment horizontal="center" shrinkToFit="1"/>
      <protection locked="0"/>
    </xf>
    <xf numFmtId="0" fontId="0" fillId="0" borderId="43" xfId="0" applyFill="1" applyBorder="1" applyAlignment="1" applyProtection="1">
      <alignment shrinkToFit="1"/>
      <protection locked="0"/>
    </xf>
    <xf numFmtId="0" fontId="0" fillId="0" borderId="43" xfId="0" applyFill="1" applyBorder="1" applyAlignment="1" applyProtection="1">
      <alignment horizontal="center" shrinkToFit="1"/>
      <protection locked="0"/>
    </xf>
    <xf numFmtId="179" fontId="0" fillId="0" borderId="43" xfId="0" applyNumberFormat="1" applyFill="1" applyBorder="1" applyAlignment="1" applyProtection="1">
      <alignment horizontal="center" shrinkToFit="1"/>
      <protection locked="0"/>
    </xf>
    <xf numFmtId="179" fontId="0" fillId="0" borderId="43" xfId="0" applyNumberFormat="1" applyFill="1" applyBorder="1" applyAlignment="1" applyProtection="1">
      <alignment shrinkToFit="1"/>
      <protection locked="0"/>
    </xf>
    <xf numFmtId="180" fontId="0" fillId="0" borderId="43" xfId="0" applyNumberFormat="1" applyFill="1" applyBorder="1" applyAlignment="1" applyProtection="1">
      <alignment horizontal="right" shrinkToFit="1"/>
      <protection locked="0"/>
    </xf>
    <xf numFmtId="178" fontId="0" fillId="0" borderId="7" xfId="0" applyNumberFormat="1" applyFill="1" applyBorder="1" applyAlignment="1" applyProtection="1">
      <alignment shrinkToFit="1"/>
      <protection locked="0"/>
    </xf>
    <xf numFmtId="178" fontId="0" fillId="0" borderId="9" xfId="0" applyNumberFormat="1" applyFill="1" applyBorder="1" applyAlignment="1" applyProtection="1">
      <alignment horizontal="center" shrinkToFit="1"/>
      <protection locked="0"/>
    </xf>
    <xf numFmtId="179" fontId="0" fillId="0" borderId="9" xfId="0" applyNumberFormat="1" applyFill="1" applyBorder="1" applyAlignment="1" applyProtection="1">
      <alignment horizontal="center" shrinkToFit="1"/>
      <protection locked="0"/>
    </xf>
    <xf numFmtId="179" fontId="0" fillId="0" borderId="9" xfId="0" applyNumberFormat="1" applyFill="1" applyBorder="1" applyAlignment="1" applyProtection="1">
      <alignment shrinkToFit="1"/>
      <protection locked="0"/>
    </xf>
    <xf numFmtId="181" fontId="0" fillId="0" borderId="9" xfId="0" applyNumberFormat="1" applyFill="1" applyBorder="1" applyAlignment="1" applyProtection="1">
      <alignment horizontal="right" vertical="center" shrinkToFit="1"/>
      <protection locked="0"/>
    </xf>
    <xf numFmtId="0" fontId="0" fillId="5" borderId="44" xfId="0" applyFont="1" applyFill="1" applyBorder="1" applyAlignment="1" applyProtection="1">
      <alignment horizontal="center" vertical="center" shrinkToFit="1"/>
      <protection locked="0"/>
    </xf>
    <xf numFmtId="0" fontId="0" fillId="0" borderId="32" xfId="0" applyFont="1" applyFill="1" applyBorder="1" applyAlignment="1" applyProtection="1">
      <alignment horizontal="center" vertical="center"/>
      <protection locked="0"/>
    </xf>
    <xf numFmtId="0" fontId="0" fillId="0" borderId="35" xfId="0" applyFont="1" applyFill="1" applyBorder="1" applyAlignment="1" applyProtection="1">
      <alignment horizontal="center" vertical="center"/>
      <protection locked="0"/>
    </xf>
    <xf numFmtId="0" fontId="0" fillId="0" borderId="30" xfId="0" applyFont="1" applyFill="1" applyBorder="1" applyAlignment="1" applyProtection="1">
      <alignment horizontal="center" vertical="center"/>
      <protection locked="0"/>
    </xf>
    <xf numFmtId="0" fontId="0" fillId="0" borderId="31" xfId="0" applyFont="1" applyFill="1" applyBorder="1" applyAlignment="1" applyProtection="1">
      <alignment horizontal="center" vertical="center"/>
      <protection locked="0"/>
    </xf>
    <xf numFmtId="0" fontId="0" fillId="0" borderId="33" xfId="0" applyFont="1" applyFill="1" applyBorder="1" applyAlignment="1" applyProtection="1">
      <alignment horizontal="center" vertical="center"/>
      <protection locked="0"/>
    </xf>
    <xf numFmtId="0" fontId="0" fillId="0" borderId="34" xfId="0" applyFont="1" applyFill="1" applyBorder="1" applyAlignment="1" applyProtection="1">
      <alignment horizontal="center" vertical="center"/>
      <protection locked="0"/>
    </xf>
    <xf numFmtId="180" fontId="0" fillId="0" borderId="1" xfId="0" applyNumberFormat="1" applyFill="1" applyBorder="1" applyAlignment="1" applyProtection="1">
      <alignment horizontal="center" shrinkToFit="1"/>
      <protection locked="0"/>
    </xf>
    <xf numFmtId="0" fontId="5" fillId="0" borderId="0" xfId="2" applyFont="1" applyBorder="1">
      <alignment vertical="center"/>
    </xf>
    <xf numFmtId="0" fontId="5" fillId="0" borderId="0" xfId="2" applyFont="1" applyBorder="1" applyAlignment="1">
      <alignment horizontal="center" vertical="center"/>
    </xf>
    <xf numFmtId="0" fontId="2" fillId="4" borderId="46" xfId="0" applyFont="1" applyFill="1" applyBorder="1" applyAlignment="1" applyProtection="1">
      <alignment horizontal="center" vertical="center" shrinkToFit="1"/>
    </xf>
    <xf numFmtId="0" fontId="2" fillId="4" borderId="19" xfId="0" applyFont="1" applyFill="1" applyBorder="1" applyAlignment="1" applyProtection="1">
      <alignment horizontal="center" vertical="center" shrinkToFit="1"/>
    </xf>
    <xf numFmtId="0" fontId="2" fillId="5" borderId="46" xfId="0" applyFont="1" applyFill="1" applyBorder="1" applyAlignment="1" applyProtection="1">
      <alignment horizontal="center" vertical="center" shrinkToFit="1"/>
    </xf>
    <xf numFmtId="0" fontId="2" fillId="5" borderId="15" xfId="0" applyFont="1" applyFill="1" applyBorder="1" applyAlignment="1" applyProtection="1">
      <alignment horizontal="center" vertical="center" shrinkToFit="1"/>
    </xf>
    <xf numFmtId="0" fontId="2" fillId="5" borderId="16" xfId="0" applyFont="1" applyFill="1" applyBorder="1" applyAlignment="1" applyProtection="1">
      <alignment horizontal="center" vertical="center" shrinkToFit="1"/>
    </xf>
    <xf numFmtId="0" fontId="0" fillId="5" borderId="46" xfId="0" applyFill="1" applyBorder="1" applyAlignment="1" applyProtection="1">
      <alignment horizontal="center" vertical="center" shrinkToFit="1"/>
    </xf>
    <xf numFmtId="0" fontId="0" fillId="5" borderId="19" xfId="0" applyFill="1" applyBorder="1" applyAlignment="1" applyProtection="1">
      <alignment horizontal="center" vertical="center" shrinkToFit="1"/>
    </xf>
    <xf numFmtId="0" fontId="5" fillId="0" borderId="0" xfId="0" applyFont="1"/>
    <xf numFmtId="0" fontId="5" fillId="0" borderId="36" xfId="0" applyFont="1" applyBorder="1" applyAlignment="1">
      <alignment horizontal="center" vertical="center"/>
    </xf>
    <xf numFmtId="0" fontId="0" fillId="0" borderId="49" xfId="0" applyFont="1" applyFill="1" applyBorder="1" applyAlignment="1" applyProtection="1">
      <alignment horizontal="center" vertical="center"/>
      <protection locked="0"/>
    </xf>
    <xf numFmtId="0" fontId="0" fillId="0" borderId="50" xfId="0" applyFont="1" applyFill="1" applyBorder="1" applyAlignment="1" applyProtection="1">
      <alignment horizontal="center" vertical="center"/>
      <protection locked="0"/>
    </xf>
    <xf numFmtId="0" fontId="0" fillId="0" borderId="33" xfId="0" applyBorder="1"/>
    <xf numFmtId="0" fontId="0" fillId="0" borderId="33" xfId="0" applyBorder="1" applyAlignment="1">
      <alignment horizontal="center"/>
    </xf>
    <xf numFmtId="0" fontId="0" fillId="0" borderId="54" xfId="0" applyFont="1" applyFill="1" applyBorder="1" applyAlignment="1" applyProtection="1">
      <alignment horizontal="center" vertical="center" shrinkToFit="1"/>
    </xf>
    <xf numFmtId="0" fontId="0" fillId="0" borderId="55" xfId="0" applyFont="1" applyFill="1" applyBorder="1" applyAlignment="1" applyProtection="1">
      <alignment horizontal="center" vertical="center" shrinkToFit="1"/>
    </xf>
    <xf numFmtId="0" fontId="0" fillId="0" borderId="56" xfId="0" applyFont="1" applyFill="1" applyBorder="1" applyAlignment="1" applyProtection="1">
      <alignment horizontal="center" vertical="center" shrinkToFit="1"/>
    </xf>
    <xf numFmtId="0" fontId="0" fillId="0" borderId="57" xfId="0" applyFont="1" applyFill="1" applyBorder="1" applyAlignment="1" applyProtection="1">
      <alignment horizontal="center" vertical="center" shrinkToFit="1"/>
    </xf>
    <xf numFmtId="0" fontId="0" fillId="0" borderId="58" xfId="0" applyFont="1" applyFill="1" applyBorder="1" applyAlignment="1" applyProtection="1">
      <alignment horizontal="center" vertical="center" shrinkToFit="1"/>
    </xf>
    <xf numFmtId="0" fontId="0" fillId="0" borderId="19" xfId="0" applyFont="1" applyFill="1" applyBorder="1" applyAlignment="1" applyProtection="1">
      <alignment horizontal="center" vertical="center" shrinkToFit="1"/>
    </xf>
    <xf numFmtId="0" fontId="0" fillId="0" borderId="59" xfId="0" applyFont="1" applyFill="1" applyBorder="1" applyAlignment="1" applyProtection="1">
      <alignment horizontal="center" vertical="center" shrinkToFit="1"/>
    </xf>
    <xf numFmtId="0" fontId="0" fillId="0" borderId="60" xfId="0" applyFont="1" applyFill="1" applyBorder="1" applyAlignment="1" applyProtection="1">
      <alignment horizontal="center" vertical="center" shrinkToFit="1"/>
    </xf>
    <xf numFmtId="0" fontId="0" fillId="0" borderId="61" xfId="0" applyFont="1" applyFill="1" applyBorder="1" applyAlignment="1" applyProtection="1">
      <alignment horizontal="center" vertical="center" shrinkToFit="1"/>
    </xf>
    <xf numFmtId="0" fontId="0" fillId="0" borderId="62" xfId="0" applyFont="1" applyFill="1" applyBorder="1" applyAlignment="1" applyProtection="1">
      <alignment horizontal="center" vertical="center" shrinkToFit="1"/>
    </xf>
    <xf numFmtId="0" fontId="0" fillId="3" borderId="41" xfId="0" applyFont="1" applyFill="1" applyBorder="1" applyAlignment="1" applyProtection="1">
      <alignment horizontal="center" vertical="center" shrinkToFit="1"/>
    </xf>
    <xf numFmtId="0" fontId="0" fillId="3" borderId="63" xfId="0" applyFont="1" applyFill="1" applyBorder="1" applyAlignment="1" applyProtection="1">
      <alignment horizontal="center" vertical="center" shrinkToFit="1"/>
    </xf>
    <xf numFmtId="0" fontId="0" fillId="3" borderId="64" xfId="0" applyFont="1" applyFill="1" applyBorder="1" applyAlignment="1" applyProtection="1">
      <alignment horizontal="center" vertical="center" shrinkToFit="1"/>
    </xf>
    <xf numFmtId="0" fontId="0" fillId="3" borderId="65" xfId="0" applyFont="1" applyFill="1" applyBorder="1" applyAlignment="1" applyProtection="1">
      <alignment horizontal="center" vertical="center" shrinkToFit="1"/>
    </xf>
    <xf numFmtId="0" fontId="0" fillId="3" borderId="45" xfId="0" applyFont="1" applyFill="1" applyBorder="1" applyAlignment="1" applyProtection="1">
      <alignment horizontal="center" vertical="center" shrinkToFit="1"/>
    </xf>
    <xf numFmtId="0" fontId="0" fillId="3" borderId="46" xfId="0" applyFont="1" applyFill="1" applyBorder="1" applyAlignment="1" applyProtection="1">
      <alignment horizontal="center" vertical="center" shrinkToFit="1"/>
    </xf>
    <xf numFmtId="0" fontId="0" fillId="3" borderId="44" xfId="0" applyFont="1" applyFill="1" applyBorder="1" applyAlignment="1" applyProtection="1">
      <alignment horizontal="center" vertical="center" shrinkToFit="1"/>
    </xf>
    <xf numFmtId="0" fontId="0" fillId="3" borderId="4" xfId="0" applyFont="1" applyFill="1" applyBorder="1" applyAlignment="1" applyProtection="1">
      <alignment horizontal="center" vertical="center" shrinkToFit="1"/>
    </xf>
    <xf numFmtId="0" fontId="0" fillId="3" borderId="66" xfId="0" applyFont="1" applyFill="1" applyBorder="1" applyAlignment="1" applyProtection="1">
      <alignment horizontal="center" vertical="center" shrinkToFit="1"/>
    </xf>
    <xf numFmtId="0" fontId="0" fillId="3" borderId="22" xfId="0" applyFont="1" applyFill="1" applyBorder="1" applyAlignment="1" applyProtection="1">
      <alignment horizontal="center" vertical="center" shrinkToFit="1"/>
    </xf>
    <xf numFmtId="0" fontId="5" fillId="0" borderId="5" xfId="0" applyFont="1" applyBorder="1" applyAlignment="1">
      <alignment horizontal="center" vertical="center" wrapText="1"/>
    </xf>
    <xf numFmtId="0" fontId="10" fillId="0" borderId="3" xfId="0" applyFont="1" applyFill="1" applyBorder="1" applyAlignment="1" applyProtection="1">
      <alignment horizontal="center" shrinkToFit="1"/>
      <protection locked="0"/>
    </xf>
    <xf numFmtId="0" fontId="10" fillId="3" borderId="1" xfId="0" applyFont="1" applyFill="1" applyBorder="1" applyAlignment="1" applyProtection="1">
      <alignment horizontal="center" shrinkToFit="1"/>
      <protection locked="0"/>
    </xf>
    <xf numFmtId="0" fontId="10" fillId="3" borderId="3" xfId="0" applyFont="1" applyFill="1" applyBorder="1" applyAlignment="1" applyProtection="1">
      <alignment horizontal="center" shrinkToFit="1"/>
      <protection locked="0"/>
    </xf>
    <xf numFmtId="0" fontId="10" fillId="0" borderId="1" xfId="0" applyFont="1" applyFill="1" applyBorder="1" applyAlignment="1" applyProtection="1">
      <alignment horizontal="center" shrinkToFit="1"/>
      <protection locked="0"/>
    </xf>
    <xf numFmtId="0" fontId="11" fillId="3" borderId="1" xfId="0" applyFont="1" applyFill="1" applyBorder="1" applyAlignment="1" applyProtection="1">
      <alignment horizontal="center" shrinkToFit="1"/>
      <protection locked="0"/>
    </xf>
    <xf numFmtId="0" fontId="10" fillId="3" borderId="5" xfId="0" applyFont="1" applyFill="1" applyBorder="1" applyAlignment="1" applyProtection="1">
      <alignment horizontal="center" shrinkToFit="1"/>
      <protection locked="0"/>
    </xf>
    <xf numFmtId="0" fontId="10" fillId="3" borderId="9" xfId="0" applyFont="1" applyFill="1" applyBorder="1" applyAlignment="1" applyProtection="1">
      <alignment horizontal="center" shrinkToFit="1"/>
      <protection locked="0"/>
    </xf>
    <xf numFmtId="0" fontId="0" fillId="0" borderId="6" xfId="0" applyFill="1" applyBorder="1" applyAlignment="1">
      <alignment horizontal="center" shrinkToFit="1"/>
    </xf>
    <xf numFmtId="0" fontId="0" fillId="6" borderId="64" xfId="0" applyFont="1" applyFill="1" applyBorder="1" applyAlignment="1" applyProtection="1">
      <alignment horizontal="center" vertical="center" shrinkToFit="1"/>
      <protection locked="0"/>
    </xf>
    <xf numFmtId="0" fontId="0" fillId="6" borderId="46" xfId="0" applyFont="1" applyFill="1" applyBorder="1" applyAlignment="1" applyProtection="1">
      <alignment horizontal="center" vertical="center" shrinkToFit="1"/>
      <protection locked="0"/>
    </xf>
    <xf numFmtId="0" fontId="0" fillId="6" borderId="22" xfId="0" applyFont="1" applyFill="1" applyBorder="1" applyAlignment="1" applyProtection="1">
      <alignment horizontal="center" vertical="center" shrinkToFit="1"/>
      <protection locked="0"/>
    </xf>
    <xf numFmtId="178" fontId="1" fillId="4" borderId="68" xfId="0" applyNumberFormat="1" applyFont="1" applyFill="1" applyBorder="1" applyAlignment="1" applyProtection="1">
      <alignment horizontal="center" vertical="center" shrinkToFit="1"/>
    </xf>
    <xf numFmtId="178" fontId="0" fillId="0" borderId="68" xfId="0" applyNumberFormat="1" applyFill="1" applyBorder="1" applyAlignment="1" applyProtection="1">
      <alignment shrinkToFit="1"/>
      <protection locked="0"/>
    </xf>
    <xf numFmtId="178" fontId="0" fillId="0" borderId="16" xfId="0" applyNumberFormat="1" applyFill="1" applyBorder="1" applyAlignment="1" applyProtection="1">
      <alignment shrinkToFit="1"/>
      <protection locked="0"/>
    </xf>
    <xf numFmtId="0" fontId="0" fillId="0" borderId="6" xfId="0" applyFill="1" applyBorder="1" applyAlignment="1">
      <alignment shrinkToFit="1"/>
    </xf>
    <xf numFmtId="0" fontId="0" fillId="0" borderId="38" xfId="0" applyFill="1" applyBorder="1" applyAlignment="1">
      <alignment shrinkToFit="1"/>
    </xf>
    <xf numFmtId="0" fontId="0" fillId="0" borderId="0" xfId="0" applyFill="1" applyBorder="1" applyAlignment="1">
      <alignment horizontal="center" shrinkToFit="1"/>
    </xf>
    <xf numFmtId="58" fontId="0" fillId="0" borderId="0" xfId="0" applyNumberFormat="1" applyFill="1" applyBorder="1" applyAlignment="1" applyProtection="1">
      <alignment horizontal="center" shrinkToFit="1"/>
      <protection locked="0"/>
    </xf>
    <xf numFmtId="49" fontId="0" fillId="0" borderId="0" xfId="0" applyNumberFormat="1" applyFill="1" applyBorder="1" applyAlignment="1" applyProtection="1">
      <alignment horizontal="center" shrinkToFit="1"/>
      <protection locked="0"/>
    </xf>
    <xf numFmtId="0" fontId="0" fillId="0" borderId="0" xfId="0" applyFill="1" applyBorder="1" applyAlignment="1" applyProtection="1">
      <alignment horizontal="center" shrinkToFit="1"/>
      <protection locked="0"/>
    </xf>
    <xf numFmtId="178" fontId="0" fillId="0" borderId="68" xfId="0" applyNumberFormat="1" applyFill="1" applyBorder="1" applyAlignment="1" applyProtection="1">
      <alignment horizontal="center" shrinkToFit="1"/>
      <protection locked="0"/>
    </xf>
    <xf numFmtId="0" fontId="8" fillId="0" borderId="33" xfId="0" applyFont="1" applyBorder="1" applyAlignment="1">
      <alignment horizontal="center"/>
    </xf>
    <xf numFmtId="0" fontId="0" fillId="0" borderId="0" xfId="0" applyAlignment="1">
      <alignment horizontal="left" indent="2"/>
    </xf>
    <xf numFmtId="0" fontId="0" fillId="0" borderId="0" xfId="0" applyAlignment="1">
      <alignment horizontal="center" wrapText="1"/>
    </xf>
    <xf numFmtId="0" fontId="1" fillId="0" borderId="0" xfId="6">
      <alignment vertical="center"/>
    </xf>
    <xf numFmtId="0" fontId="1" fillId="0" borderId="0" xfId="5">
      <alignment vertical="center"/>
    </xf>
    <xf numFmtId="0" fontId="1" fillId="0" borderId="0" xfId="5" applyAlignment="1">
      <alignment horizontal="center" vertical="center"/>
    </xf>
    <xf numFmtId="0" fontId="9" fillId="0" borderId="83" xfId="11" applyFont="1" applyBorder="1" applyAlignment="1">
      <alignment horizontal="center" vertical="center" shrinkToFit="1"/>
    </xf>
    <xf numFmtId="0" fontId="9" fillId="0" borderId="0" xfId="7" applyFont="1" applyAlignment="1">
      <alignment horizontal="center" vertical="center" shrinkToFit="1"/>
    </xf>
    <xf numFmtId="0" fontId="9" fillId="0" borderId="0" xfId="6" applyFont="1">
      <alignment vertical="center"/>
    </xf>
    <xf numFmtId="0" fontId="9" fillId="0" borderId="102" xfId="11" applyFont="1" applyBorder="1" applyAlignment="1">
      <alignment horizontal="center" vertical="center" shrinkToFit="1"/>
    </xf>
    <xf numFmtId="0" fontId="6" fillId="0" borderId="0" xfId="7" applyFont="1" applyAlignment="1">
      <alignment horizontal="center" vertical="center"/>
    </xf>
    <xf numFmtId="0" fontId="7" fillId="0" borderId="0" xfId="7" applyFont="1" applyAlignment="1">
      <alignment horizontal="left" vertical="center"/>
    </xf>
    <xf numFmtId="0" fontId="14" fillId="0" borderId="0" xfId="6" applyFont="1">
      <alignment vertical="center"/>
    </xf>
    <xf numFmtId="0" fontId="13" fillId="0" borderId="0" xfId="9" applyAlignment="1" applyProtection="1">
      <alignment vertical="center"/>
    </xf>
    <xf numFmtId="0" fontId="1" fillId="0" borderId="0" xfId="6" applyAlignment="1">
      <alignment horizontal="center" vertical="center"/>
    </xf>
    <xf numFmtId="0" fontId="0" fillId="3" borderId="5" xfId="0" applyFill="1" applyBorder="1" applyAlignment="1">
      <alignment shrinkToFit="1"/>
    </xf>
    <xf numFmtId="0" fontId="0" fillId="3" borderId="5" xfId="0" applyFill="1" applyBorder="1" applyAlignment="1">
      <alignment horizontal="center" shrinkToFit="1"/>
    </xf>
    <xf numFmtId="0" fontId="0" fillId="3" borderId="67" xfId="0" applyFont="1" applyFill="1" applyBorder="1" applyAlignment="1" applyProtection="1">
      <alignment horizontal="center" vertical="center" shrinkToFit="1"/>
    </xf>
    <xf numFmtId="0" fontId="0" fillId="0" borderId="113" xfId="0" applyFont="1" applyFill="1" applyBorder="1" applyAlignment="1" applyProtection="1">
      <alignment horizontal="center" vertical="center" shrinkToFit="1"/>
    </xf>
    <xf numFmtId="0" fontId="1" fillId="0" borderId="0" xfId="0" applyFont="1" applyAlignment="1">
      <alignment vertical="center"/>
    </xf>
    <xf numFmtId="0" fontId="10" fillId="0" borderId="0" xfId="5" applyFont="1" applyAlignment="1">
      <alignment horizontal="center" vertical="center"/>
    </xf>
    <xf numFmtId="0" fontId="10" fillId="0" borderId="0" xfId="5" applyFont="1" applyAlignment="1">
      <alignment horizontal="left" vertical="center"/>
    </xf>
    <xf numFmtId="0" fontId="6" fillId="0" borderId="0" xfId="0" applyFont="1" applyAlignment="1">
      <alignment vertical="center"/>
    </xf>
    <xf numFmtId="0" fontId="19" fillId="0" borderId="0" xfId="5" applyFont="1" applyAlignment="1">
      <alignment horizontal="left" vertical="center"/>
    </xf>
    <xf numFmtId="14" fontId="10" fillId="0" borderId="0" xfId="5" applyNumberFormat="1" applyFont="1" applyAlignment="1">
      <alignment horizontal="center" vertical="center"/>
    </xf>
    <xf numFmtId="0" fontId="1" fillId="0" borderId="73" xfId="0" applyFont="1" applyBorder="1" applyAlignment="1">
      <alignment vertical="center"/>
    </xf>
    <xf numFmtId="0" fontId="9" fillId="0" borderId="5" xfId="11" applyFont="1" applyBorder="1" applyAlignment="1">
      <alignment horizontal="center" vertical="center" shrinkToFit="1"/>
    </xf>
    <xf numFmtId="0" fontId="9" fillId="0" borderId="107" xfId="11" applyFont="1" applyBorder="1" applyAlignment="1">
      <alignment horizontal="center" vertical="center" shrinkToFit="1"/>
    </xf>
    <xf numFmtId="49" fontId="9" fillId="0" borderId="105" xfId="9" applyNumberFormat="1" applyFont="1" applyBorder="1" applyAlignment="1" applyProtection="1">
      <alignment vertical="center"/>
    </xf>
    <xf numFmtId="49" fontId="21" fillId="0" borderId="106" xfId="6" applyNumberFormat="1" applyFont="1" applyBorder="1">
      <alignment vertical="center"/>
    </xf>
    <xf numFmtId="49" fontId="9" fillId="0" borderId="13" xfId="9" applyNumberFormat="1" applyFont="1" applyBorder="1" applyAlignment="1" applyProtection="1">
      <alignment vertical="center"/>
    </xf>
    <xf numFmtId="49" fontId="21" fillId="0" borderId="101" xfId="6" applyNumberFormat="1" applyFont="1" applyBorder="1">
      <alignment vertical="center"/>
    </xf>
    <xf numFmtId="0" fontId="9" fillId="9" borderId="107" xfId="11" applyFont="1" applyFill="1" applyBorder="1" applyAlignment="1">
      <alignment horizontal="center" vertical="center" shrinkToFit="1"/>
    </xf>
    <xf numFmtId="0" fontId="9" fillId="10" borderId="107" xfId="11" applyFont="1" applyFill="1" applyBorder="1" applyAlignment="1">
      <alignment horizontal="center" vertical="center" shrinkToFit="1"/>
    </xf>
    <xf numFmtId="0" fontId="9" fillId="10" borderId="36" xfId="11" applyFont="1" applyFill="1" applyBorder="1" applyAlignment="1">
      <alignment horizontal="center" vertical="center" shrinkToFit="1"/>
    </xf>
    <xf numFmtId="0" fontId="7" fillId="0" borderId="0" xfId="7" applyFont="1" applyAlignment="1">
      <alignment horizontal="left" vertical="center" shrinkToFit="1"/>
    </xf>
    <xf numFmtId="0" fontId="7" fillId="0" borderId="0" xfId="7" applyFont="1" applyAlignment="1">
      <alignment vertical="center" shrinkToFit="1"/>
    </xf>
    <xf numFmtId="0" fontId="7" fillId="0" borderId="0" xfId="7" applyFont="1" applyAlignment="1">
      <alignment horizontal="center" vertical="center"/>
    </xf>
    <xf numFmtId="0" fontId="7" fillId="0" borderId="0" xfId="7" applyFont="1">
      <alignment vertical="center"/>
    </xf>
    <xf numFmtId="0" fontId="7" fillId="0" borderId="0" xfId="6" applyFont="1">
      <alignment vertical="center"/>
    </xf>
    <xf numFmtId="0" fontId="5" fillId="0" borderId="0" xfId="7" applyFont="1" applyAlignment="1">
      <alignment horizontal="left" vertical="center" shrinkToFit="1"/>
    </xf>
    <xf numFmtId="0" fontId="5" fillId="0" borderId="0" xfId="7" applyFont="1" applyAlignment="1">
      <alignment horizontal="left" vertical="center"/>
    </xf>
    <xf numFmtId="0" fontId="1" fillId="0" borderId="0" xfId="6" applyFont="1">
      <alignment vertical="center"/>
    </xf>
    <xf numFmtId="0" fontId="1" fillId="0" borderId="0" xfId="12" applyFont="1" applyBorder="1" applyAlignment="1" applyProtection="1">
      <alignment vertical="center"/>
    </xf>
    <xf numFmtId="0" fontId="1" fillId="0" borderId="0" xfId="9" applyFont="1" applyBorder="1" applyAlignment="1" applyProtection="1">
      <alignment vertical="center"/>
    </xf>
    <xf numFmtId="0" fontId="1" fillId="0" borderId="0" xfId="0" applyFont="1" applyBorder="1" applyAlignment="1">
      <alignment vertical="center"/>
    </xf>
    <xf numFmtId="0" fontId="1" fillId="8" borderId="43" xfId="5" applyFont="1" applyFill="1" applyBorder="1" applyAlignment="1">
      <alignment horizontal="center" vertical="center" shrinkToFit="1"/>
    </xf>
    <xf numFmtId="0" fontId="1" fillId="8" borderId="23" xfId="5" applyFont="1" applyFill="1" applyBorder="1" applyAlignment="1">
      <alignment horizontal="center" vertical="center" shrinkToFit="1"/>
    </xf>
    <xf numFmtId="0" fontId="1" fillId="0" borderId="0" xfId="6" applyFont="1" applyAlignment="1">
      <alignment vertical="center" shrinkToFit="1"/>
    </xf>
    <xf numFmtId="0" fontId="1" fillId="0" borderId="0" xfId="6" applyFont="1" applyAlignment="1">
      <alignment horizontal="center" vertical="center"/>
    </xf>
    <xf numFmtId="0" fontId="5" fillId="0" borderId="0" xfId="0" applyFont="1" applyBorder="1" applyAlignment="1">
      <alignment wrapText="1" shrinkToFit="1"/>
    </xf>
    <xf numFmtId="0" fontId="7" fillId="4" borderId="1" xfId="0" applyNumberFormat="1" applyFont="1" applyFill="1" applyBorder="1" applyAlignment="1" applyProtection="1">
      <alignment vertical="center" shrinkToFit="1"/>
    </xf>
    <xf numFmtId="181" fontId="9" fillId="0" borderId="0" xfId="0" applyNumberFormat="1" applyFont="1" applyFill="1" applyAlignment="1">
      <alignment shrinkToFit="1"/>
    </xf>
    <xf numFmtId="0" fontId="9" fillId="0" borderId="116" xfId="0" applyFont="1" applyBorder="1" applyAlignment="1">
      <alignment vertical="center" wrapText="1"/>
    </xf>
    <xf numFmtId="0" fontId="9" fillId="9" borderId="99" xfId="11" applyFont="1" applyFill="1" applyBorder="1" applyAlignment="1">
      <alignment horizontal="center" vertical="center" shrinkToFit="1"/>
    </xf>
    <xf numFmtId="0" fontId="9" fillId="0" borderId="5" xfId="7" applyFont="1" applyBorder="1" applyAlignment="1">
      <alignment horizontal="center" vertical="center" shrinkToFit="1"/>
    </xf>
    <xf numFmtId="0" fontId="9" fillId="0" borderId="102" xfId="7" applyFont="1" applyBorder="1" applyAlignment="1">
      <alignment horizontal="center" vertical="center" shrinkToFit="1"/>
    </xf>
    <xf numFmtId="0" fontId="9" fillId="0" borderId="83" xfId="7" applyFont="1" applyBorder="1" applyAlignment="1">
      <alignment horizontal="center" vertical="center" shrinkToFit="1"/>
    </xf>
    <xf numFmtId="0" fontId="9" fillId="0" borderId="117" xfId="0" applyFont="1" applyBorder="1" applyAlignment="1">
      <alignment horizontal="center" vertical="center" wrapText="1"/>
    </xf>
    <xf numFmtId="0" fontId="9" fillId="0" borderId="107" xfId="10" applyFont="1" applyBorder="1" applyAlignment="1">
      <alignment horizontal="center" vertical="center" shrinkToFit="1"/>
    </xf>
    <xf numFmtId="0" fontId="9" fillId="0" borderId="36" xfId="10" applyFont="1" applyBorder="1" applyAlignment="1">
      <alignment horizontal="center" vertical="center" shrinkToFit="1"/>
    </xf>
    <xf numFmtId="0" fontId="9" fillId="10" borderId="107" xfId="13" applyFont="1" applyFill="1" applyBorder="1" applyAlignment="1">
      <alignment horizontal="center" vertical="center" shrinkToFit="1"/>
    </xf>
    <xf numFmtId="0" fontId="9" fillId="10" borderId="36" xfId="13" applyFont="1" applyFill="1" applyBorder="1" applyAlignment="1">
      <alignment horizontal="center" vertical="center" shrinkToFit="1"/>
    </xf>
    <xf numFmtId="0" fontId="9" fillId="10" borderId="108" xfId="13" applyFont="1" applyFill="1" applyBorder="1" applyAlignment="1">
      <alignment horizontal="center" vertical="center" shrinkToFit="1"/>
    </xf>
    <xf numFmtId="0" fontId="15" fillId="0" borderId="0" xfId="12"/>
    <xf numFmtId="0" fontId="1" fillId="0" borderId="0" xfId="6" applyAlignment="1">
      <alignment vertical="center" wrapText="1"/>
    </xf>
    <xf numFmtId="0" fontId="0" fillId="0" borderId="15" xfId="0" applyBorder="1" applyAlignment="1">
      <alignment vertical="top" wrapText="1" shrinkToFit="1"/>
    </xf>
    <xf numFmtId="0" fontId="5" fillId="0" borderId="5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shrinkToFit="1"/>
    </xf>
    <xf numFmtId="0" fontId="4" fillId="3" borderId="9" xfId="0" applyFont="1" applyFill="1" applyBorder="1" applyAlignment="1">
      <alignment shrinkToFit="1"/>
    </xf>
    <xf numFmtId="0" fontId="11" fillId="3" borderId="9" xfId="0" applyFont="1" applyFill="1" applyBorder="1" applyAlignment="1" applyProtection="1">
      <alignment horizontal="center" shrinkToFit="1"/>
      <protection locked="0"/>
    </xf>
    <xf numFmtId="0" fontId="4" fillId="3" borderId="9" xfId="0" applyFont="1" applyFill="1" applyBorder="1" applyAlignment="1">
      <alignment horizontal="center" shrinkToFit="1"/>
    </xf>
    <xf numFmtId="0" fontId="0" fillId="6" borderId="47" xfId="0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0" fontId="0" fillId="0" borderId="5" xfId="0" applyBorder="1" applyAlignment="1">
      <alignment horizontal="center"/>
    </xf>
    <xf numFmtId="0" fontId="0" fillId="0" borderId="83" xfId="0" applyBorder="1" applyAlignment="1">
      <alignment horizontal="center"/>
    </xf>
    <xf numFmtId="0" fontId="5" fillId="0" borderId="8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/>
    </xf>
    <xf numFmtId="0" fontId="7" fillId="0" borderId="33" xfId="0" applyFont="1" applyBorder="1" applyAlignment="1">
      <alignment horizontal="left"/>
    </xf>
    <xf numFmtId="0" fontId="0" fillId="0" borderId="123" xfId="0" applyBorder="1" applyAlignment="1">
      <alignment horizontal="center"/>
    </xf>
    <xf numFmtId="0" fontId="6" fillId="0" borderId="123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/>
    </xf>
    <xf numFmtId="0" fontId="12" fillId="0" borderId="0" xfId="6" applyFont="1" applyAlignment="1">
      <alignment horizontal="center" vertical="center" wrapText="1"/>
    </xf>
    <xf numFmtId="0" fontId="1" fillId="0" borderId="0" xfId="6" applyAlignment="1">
      <alignment vertical="center" shrinkToFit="1"/>
    </xf>
    <xf numFmtId="0" fontId="9" fillId="0" borderId="102" xfId="6" applyFont="1" applyBorder="1" applyAlignment="1">
      <alignment horizontal="center" vertical="center"/>
    </xf>
    <xf numFmtId="0" fontId="0" fillId="6" borderId="25" xfId="0" applyFont="1" applyFill="1" applyBorder="1" applyAlignment="1" applyProtection="1">
      <alignment horizontal="center" vertical="center" shrinkToFit="1"/>
      <protection locked="0"/>
    </xf>
    <xf numFmtId="0" fontId="0" fillId="0" borderId="10" xfId="0" applyFont="1" applyFill="1" applyBorder="1" applyAlignment="1" applyProtection="1">
      <alignment horizontal="center" vertical="center" shrinkToFit="1"/>
    </xf>
    <xf numFmtId="0" fontId="0" fillId="0" borderId="11" xfId="0" applyFont="1" applyFill="1" applyBorder="1" applyAlignment="1" applyProtection="1">
      <alignment horizontal="center" vertical="center" shrinkToFit="1"/>
    </xf>
    <xf numFmtId="0" fontId="0" fillId="0" borderId="12" xfId="0" applyFont="1" applyFill="1" applyBorder="1" applyAlignment="1" applyProtection="1">
      <alignment horizontal="center" vertical="center" shrinkToFit="1"/>
    </xf>
    <xf numFmtId="0" fontId="0" fillId="3" borderId="25" xfId="0" applyFont="1" applyFill="1" applyBorder="1" applyAlignment="1" applyProtection="1">
      <alignment horizontal="center" vertical="center" shrinkToFit="1"/>
    </xf>
    <xf numFmtId="0" fontId="0" fillId="0" borderId="26" xfId="0" applyFont="1" applyFill="1" applyBorder="1" applyAlignment="1" applyProtection="1">
      <alignment horizontal="center" vertical="center" shrinkToFit="1"/>
    </xf>
    <xf numFmtId="0" fontId="0" fillId="0" borderId="32" xfId="0" applyFont="1" applyFill="1" applyBorder="1" applyAlignment="1" applyProtection="1">
      <alignment vertical="center"/>
      <protection locked="0"/>
    </xf>
    <xf numFmtId="0" fontId="0" fillId="0" borderId="30" xfId="0" applyFont="1" applyFill="1" applyBorder="1" applyAlignment="1" applyProtection="1">
      <alignment vertical="center"/>
      <protection locked="0"/>
    </xf>
    <xf numFmtId="0" fontId="0" fillId="0" borderId="31" xfId="0" applyFont="1" applyFill="1" applyBorder="1" applyAlignment="1" applyProtection="1">
      <alignment vertical="center"/>
      <protection locked="0"/>
    </xf>
    <xf numFmtId="0" fontId="0" fillId="0" borderId="35" xfId="0" applyFont="1" applyFill="1" applyBorder="1" applyAlignment="1" applyProtection="1">
      <alignment vertical="center"/>
      <protection locked="0"/>
    </xf>
    <xf numFmtId="0" fontId="0" fillId="0" borderId="33" xfId="0" applyFont="1" applyFill="1" applyBorder="1" applyAlignment="1" applyProtection="1">
      <alignment vertical="center"/>
      <protection locked="0"/>
    </xf>
    <xf numFmtId="0" fontId="0" fillId="0" borderId="34" xfId="0" applyFont="1" applyFill="1" applyBorder="1" applyAlignment="1" applyProtection="1">
      <alignment vertical="center"/>
      <protection locked="0"/>
    </xf>
    <xf numFmtId="0" fontId="0" fillId="0" borderId="51" xfId="0" applyFont="1" applyFill="1" applyBorder="1" applyAlignment="1" applyProtection="1">
      <alignment vertical="center"/>
      <protection locked="0"/>
    </xf>
    <xf numFmtId="0" fontId="0" fillId="0" borderId="49" xfId="0" applyFont="1" applyFill="1" applyBorder="1" applyAlignment="1" applyProtection="1">
      <alignment vertical="center"/>
      <protection locked="0"/>
    </xf>
    <xf numFmtId="0" fontId="0" fillId="0" borderId="50" xfId="0" applyFont="1" applyFill="1" applyBorder="1" applyAlignment="1" applyProtection="1">
      <alignment vertical="center"/>
      <protection locked="0"/>
    </xf>
    <xf numFmtId="176" fontId="0" fillId="0" borderId="52" xfId="0" applyNumberFormat="1" applyFont="1" applyFill="1" applyBorder="1" applyAlignment="1" applyProtection="1">
      <alignment horizontal="center" vertical="center" shrinkToFit="1"/>
    </xf>
    <xf numFmtId="0" fontId="0" fillId="0" borderId="15" xfId="0" applyFont="1" applyFill="1" applyBorder="1" applyAlignment="1" applyProtection="1">
      <alignment horizontal="center" vertical="center" shrinkToFit="1"/>
    </xf>
    <xf numFmtId="0" fontId="0" fillId="0" borderId="16" xfId="0" applyFont="1" applyFill="1" applyBorder="1" applyAlignment="1" applyProtection="1">
      <alignment horizontal="center" vertical="center" shrinkToFit="1"/>
    </xf>
    <xf numFmtId="0" fontId="0" fillId="0" borderId="17" xfId="0" applyFont="1" applyFill="1" applyBorder="1" applyAlignment="1" applyProtection="1">
      <alignment horizontal="center" vertical="center" shrinkToFit="1"/>
    </xf>
    <xf numFmtId="0" fontId="0" fillId="0" borderId="13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0" fillId="0" borderId="30" xfId="0" applyFont="1" applyFill="1" applyBorder="1" applyAlignment="1" applyProtection="1">
      <alignment horizontal="center" vertical="center"/>
    </xf>
    <xf numFmtId="0" fontId="0" fillId="0" borderId="31" xfId="0" applyFont="1" applyFill="1" applyBorder="1" applyAlignment="1" applyProtection="1">
      <alignment horizontal="center" vertical="center"/>
    </xf>
    <xf numFmtId="0" fontId="0" fillId="0" borderId="33" xfId="0" applyFont="1" applyFill="1" applyBorder="1" applyAlignment="1" applyProtection="1">
      <alignment horizontal="center" vertical="center"/>
    </xf>
    <xf numFmtId="0" fontId="0" fillId="0" borderId="34" xfId="0" applyFont="1" applyFill="1" applyBorder="1" applyAlignment="1" applyProtection="1">
      <alignment horizontal="center" vertical="center"/>
    </xf>
    <xf numFmtId="0" fontId="0" fillId="0" borderId="49" xfId="0" applyFont="1" applyFill="1" applyBorder="1" applyAlignment="1" applyProtection="1">
      <alignment horizontal="center" vertical="center"/>
    </xf>
    <xf numFmtId="0" fontId="0" fillId="0" borderId="50" xfId="0" applyFont="1" applyFill="1" applyBorder="1" applyAlignment="1" applyProtection="1">
      <alignment horizontal="center" vertical="center"/>
    </xf>
    <xf numFmtId="0" fontId="0" fillId="0" borderId="51" xfId="0" applyFont="1" applyFill="1" applyBorder="1" applyAlignment="1" applyProtection="1">
      <alignment horizontal="center" vertical="center"/>
      <protection locked="0"/>
    </xf>
    <xf numFmtId="176" fontId="0" fillId="0" borderId="53" xfId="0" applyNumberFormat="1" applyFont="1" applyFill="1" applyBorder="1" applyAlignment="1" applyProtection="1">
      <alignment horizontal="center" vertical="center" shrinkToFit="1"/>
    </xf>
    <xf numFmtId="0" fontId="0" fillId="0" borderId="28" xfId="0" applyFont="1" applyFill="1" applyBorder="1" applyAlignment="1" applyProtection="1">
      <alignment horizontal="center" vertical="center"/>
      <protection locked="0"/>
    </xf>
    <xf numFmtId="0" fontId="0" fillId="0" borderId="29" xfId="0" applyFont="1" applyFill="1" applyBorder="1" applyAlignment="1" applyProtection="1">
      <alignment horizontal="center" vertical="center"/>
      <protection locked="0"/>
    </xf>
    <xf numFmtId="0" fontId="0" fillId="0" borderId="27" xfId="0" applyFont="1" applyFill="1" applyBorder="1" applyAlignment="1" applyProtection="1">
      <alignment horizontal="center" vertical="center"/>
      <protection locked="0"/>
    </xf>
    <xf numFmtId="176" fontId="0" fillId="0" borderId="0" xfId="0" applyNumberFormat="1" applyFont="1" applyFill="1" applyBorder="1" applyAlignment="1" applyProtection="1">
      <alignment horizontal="center" vertical="center" shrinkToFit="1"/>
    </xf>
    <xf numFmtId="176" fontId="0" fillId="0" borderId="13" xfId="0" applyNumberFormat="1" applyFont="1" applyFill="1" applyBorder="1" applyAlignment="1" applyProtection="1">
      <alignment horizontal="center" vertical="center" shrinkToFit="1"/>
    </xf>
    <xf numFmtId="176" fontId="0" fillId="0" borderId="18" xfId="0" applyNumberFormat="1" applyFont="1" applyFill="1" applyBorder="1" applyAlignment="1" applyProtection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0" fillId="3" borderId="46" xfId="0" applyFont="1" applyFill="1" applyBorder="1" applyAlignment="1">
      <alignment horizontal="center" vertical="center" shrinkToFit="1"/>
    </xf>
    <xf numFmtId="0" fontId="0" fillId="0" borderId="19" xfId="0" applyFont="1" applyBorder="1" applyAlignment="1">
      <alignment horizontal="center" vertical="center" shrinkToFit="1"/>
    </xf>
    <xf numFmtId="0" fontId="0" fillId="0" borderId="30" xfId="0" applyFont="1" applyBorder="1" applyAlignment="1" applyProtection="1">
      <alignment horizontal="center" vertical="center"/>
      <protection locked="0"/>
    </xf>
    <xf numFmtId="0" fontId="0" fillId="0" borderId="31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/>
      <protection locked="0"/>
    </xf>
    <xf numFmtId="0" fontId="0" fillId="0" borderId="32" xfId="0" applyFont="1" applyBorder="1" applyAlignment="1" applyProtection="1">
      <alignment horizontal="center" vertical="center" shrinkToFit="1"/>
      <protection locked="0"/>
    </xf>
    <xf numFmtId="0" fontId="0" fillId="0" borderId="30" xfId="0" applyFont="1" applyBorder="1" applyAlignment="1" applyProtection="1">
      <alignment horizontal="center" vertical="center" shrinkToFit="1"/>
      <protection locked="0"/>
    </xf>
    <xf numFmtId="0" fontId="0" fillId="0" borderId="31" xfId="0" applyFont="1" applyBorder="1" applyAlignment="1" applyProtection="1">
      <alignment horizontal="center" vertical="center" shrinkToFit="1"/>
      <protection locked="0"/>
    </xf>
    <xf numFmtId="0" fontId="0" fillId="3" borderId="41" xfId="0" applyFont="1" applyFill="1" applyBorder="1" applyAlignment="1">
      <alignment horizontal="center" vertical="center" shrinkToFit="1"/>
    </xf>
    <xf numFmtId="0" fontId="0" fillId="0" borderId="54" xfId="0" applyFont="1" applyBorder="1" applyAlignment="1">
      <alignment horizontal="center" vertical="center" shrinkToFit="1"/>
    </xf>
    <xf numFmtId="0" fontId="0" fillId="0" borderId="33" xfId="0" applyFont="1" applyBorder="1" applyAlignment="1" applyProtection="1">
      <alignment horizontal="center" vertical="center"/>
      <protection locked="0"/>
    </xf>
    <xf numFmtId="0" fontId="0" fillId="0" borderId="34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/>
      <protection locked="0"/>
    </xf>
    <xf numFmtId="0" fontId="0" fillId="0" borderId="35" xfId="0" applyFont="1" applyBorder="1" applyAlignment="1" applyProtection="1">
      <alignment horizontal="center" vertical="center" shrinkToFit="1"/>
      <protection locked="0"/>
    </xf>
    <xf numFmtId="0" fontId="0" fillId="0" borderId="33" xfId="0" applyFont="1" applyBorder="1" applyAlignment="1" applyProtection="1">
      <alignment horizontal="center" vertical="center" shrinkToFit="1"/>
      <protection locked="0"/>
    </xf>
    <xf numFmtId="0" fontId="0" fillId="0" borderId="34" xfId="0" applyFont="1" applyBorder="1" applyAlignment="1" applyProtection="1">
      <alignment horizontal="center" vertical="center" shrinkToFit="1"/>
      <protection locked="0"/>
    </xf>
    <xf numFmtId="0" fontId="0" fillId="0" borderId="28" xfId="0" applyFont="1" applyBorder="1" applyAlignment="1" applyProtection="1">
      <alignment horizontal="center" vertical="center"/>
      <protection locked="0"/>
    </xf>
    <xf numFmtId="0" fontId="0" fillId="0" borderId="29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/>
      <protection locked="0"/>
    </xf>
    <xf numFmtId="0" fontId="0" fillId="0" borderId="27" xfId="0" applyFont="1" applyBorder="1" applyAlignment="1" applyProtection="1">
      <alignment horizontal="center" vertical="center" shrinkToFit="1"/>
      <protection locked="0"/>
    </xf>
    <xf numFmtId="0" fontId="0" fillId="0" borderId="28" xfId="0" applyFont="1" applyBorder="1" applyAlignment="1" applyProtection="1">
      <alignment horizontal="center" vertical="center" shrinkToFit="1"/>
      <protection locked="0"/>
    </xf>
    <xf numFmtId="0" fontId="0" fillId="0" borderId="29" xfId="0" applyFont="1" applyBorder="1" applyAlignment="1" applyProtection="1">
      <alignment horizontal="center" vertical="center" shrinkToFit="1"/>
      <protection locked="0"/>
    </xf>
    <xf numFmtId="0" fontId="0" fillId="3" borderId="44" xfId="0" applyFont="1" applyFill="1" applyBorder="1" applyAlignment="1">
      <alignment horizontal="center" vertical="center" shrinkToFit="1"/>
    </xf>
    <xf numFmtId="0" fontId="0" fillId="0" borderId="59" xfId="0" applyFont="1" applyBorder="1" applyAlignment="1">
      <alignment horizontal="center" vertical="center" shrinkToFit="1"/>
    </xf>
    <xf numFmtId="0" fontId="0" fillId="6" borderId="4" xfId="0" applyFont="1" applyFill="1" applyBorder="1" applyAlignment="1" applyProtection="1">
      <alignment horizontal="center" vertical="center" shrinkToFit="1"/>
      <protection locked="0"/>
    </xf>
    <xf numFmtId="176" fontId="0" fillId="0" borderId="37" xfId="0" applyNumberFormat="1" applyFont="1" applyBorder="1" applyAlignment="1">
      <alignment horizontal="center" vertical="center" shrinkToFit="1"/>
    </xf>
    <xf numFmtId="176" fontId="0" fillId="0" borderId="18" xfId="0" applyNumberFormat="1" applyFont="1" applyBorder="1" applyAlignment="1">
      <alignment horizontal="center" vertical="center" shrinkToFit="1"/>
    </xf>
    <xf numFmtId="0" fontId="0" fillId="3" borderId="4" xfId="0" applyFont="1" applyFill="1" applyBorder="1" applyAlignment="1">
      <alignment horizontal="center" vertical="center" shrinkToFit="1"/>
    </xf>
    <xf numFmtId="0" fontId="0" fillId="0" borderId="60" xfId="0" applyFont="1" applyBorder="1" applyAlignment="1">
      <alignment horizontal="center" vertical="center" shrinkToFit="1"/>
    </xf>
    <xf numFmtId="176" fontId="0" fillId="0" borderId="39" xfId="0" applyNumberFormat="1" applyFont="1" applyFill="1" applyBorder="1" applyAlignment="1" applyProtection="1">
      <alignment horizontal="center" vertical="center" shrinkToFit="1"/>
    </xf>
    <xf numFmtId="176" fontId="0" fillId="0" borderId="40" xfId="0" applyNumberFormat="1" applyFont="1" applyFill="1" applyBorder="1" applyAlignment="1" applyProtection="1">
      <alignment horizontal="center" vertical="center" shrinkToFit="1"/>
    </xf>
    <xf numFmtId="0" fontId="5" fillId="0" borderId="0" xfId="2" applyFont="1" applyBorder="1" applyAlignment="1">
      <alignment horizontal="center" vertical="center"/>
    </xf>
    <xf numFmtId="0" fontId="0" fillId="5" borderId="45" xfId="0" applyFont="1" applyFill="1" applyBorder="1" applyAlignment="1" applyProtection="1">
      <alignment horizontal="center" vertical="center" shrinkToFit="1"/>
      <protection locked="0"/>
    </xf>
    <xf numFmtId="0" fontId="0" fillId="0" borderId="126" xfId="0" applyFont="1" applyFill="1" applyBorder="1" applyAlignment="1" applyProtection="1">
      <alignment vertical="center"/>
      <protection locked="0"/>
    </xf>
    <xf numFmtId="0" fontId="0" fillId="0" borderId="127" xfId="0" applyFont="1" applyFill="1" applyBorder="1" applyAlignment="1" applyProtection="1">
      <alignment vertical="center"/>
      <protection locked="0"/>
    </xf>
    <xf numFmtId="0" fontId="0" fillId="0" borderId="128" xfId="0" applyFont="1" applyFill="1" applyBorder="1" applyAlignment="1" applyProtection="1">
      <alignment vertical="center"/>
      <protection locked="0"/>
    </xf>
    <xf numFmtId="0" fontId="0" fillId="0" borderId="129" xfId="0" applyFont="1" applyFill="1" applyBorder="1" applyAlignment="1" applyProtection="1">
      <alignment horizontal="center" vertical="center" shrinkToFit="1"/>
    </xf>
    <xf numFmtId="0" fontId="0" fillId="0" borderId="130" xfId="0" applyFont="1" applyFill="1" applyBorder="1" applyAlignment="1" applyProtection="1">
      <alignment horizontal="center" vertical="center" shrinkToFit="1"/>
    </xf>
    <xf numFmtId="0" fontId="0" fillId="0" borderId="131" xfId="0" applyFont="1" applyFill="1" applyBorder="1" applyAlignment="1" applyProtection="1">
      <alignment horizontal="center" vertical="center" shrinkToFit="1"/>
    </xf>
    <xf numFmtId="0" fontId="0" fillId="0" borderId="127" xfId="0" applyFont="1" applyFill="1" applyBorder="1" applyAlignment="1" applyProtection="1">
      <alignment horizontal="center" vertical="center"/>
      <protection locked="0"/>
    </xf>
    <xf numFmtId="0" fontId="0" fillId="0" borderId="128" xfId="0" applyFont="1" applyFill="1" applyBorder="1" applyAlignment="1" applyProtection="1">
      <alignment horizontal="center" vertical="center"/>
      <protection locked="0"/>
    </xf>
    <xf numFmtId="0" fontId="0" fillId="0" borderId="126" xfId="0" applyFont="1" applyFill="1" applyBorder="1" applyAlignment="1" applyProtection="1">
      <alignment horizontal="center" vertical="center"/>
      <protection locked="0"/>
    </xf>
    <xf numFmtId="0" fontId="0" fillId="5" borderId="132" xfId="0" applyFont="1" applyFill="1" applyBorder="1" applyAlignment="1" applyProtection="1">
      <alignment horizontal="center" vertical="center" shrinkToFit="1"/>
      <protection locked="0"/>
    </xf>
    <xf numFmtId="0" fontId="23" fillId="0" borderId="54" xfId="0" applyFont="1" applyFill="1" applyBorder="1" applyAlignment="1" applyProtection="1">
      <alignment horizontal="center" vertical="center" shrinkToFit="1"/>
    </xf>
    <xf numFmtId="0" fontId="24" fillId="0" borderId="54" xfId="0" applyFont="1" applyFill="1" applyBorder="1" applyAlignment="1" applyProtection="1">
      <alignment horizontal="center" vertical="center" shrinkToFit="1"/>
    </xf>
    <xf numFmtId="0" fontId="24" fillId="0" borderId="54" xfId="0" applyFont="1" applyBorder="1" applyAlignment="1">
      <alignment horizontal="center" vertical="center" shrinkToFit="1"/>
    </xf>
    <xf numFmtId="56" fontId="0" fillId="0" borderId="71" xfId="0" applyNumberFormat="1" applyFill="1" applyBorder="1" applyAlignment="1" applyProtection="1">
      <alignment horizontal="center" shrinkToFit="1"/>
      <protection locked="0"/>
    </xf>
    <xf numFmtId="0" fontId="0" fillId="0" borderId="68" xfId="0" applyFill="1" applyBorder="1" applyAlignment="1" applyProtection="1">
      <alignment horizontal="center" shrinkToFit="1"/>
      <protection locked="0"/>
    </xf>
    <xf numFmtId="0" fontId="0" fillId="4" borderId="71" xfId="0" applyFill="1" applyBorder="1" applyAlignment="1">
      <alignment horizontal="center" shrinkToFit="1"/>
    </xf>
    <xf numFmtId="0" fontId="0" fillId="4" borderId="72" xfId="0" applyFill="1" applyBorder="1" applyAlignment="1">
      <alignment horizontal="center" shrinkToFit="1"/>
    </xf>
    <xf numFmtId="0" fontId="0" fillId="4" borderId="68" xfId="0" applyFill="1" applyBorder="1" applyAlignment="1">
      <alignment horizontal="center" shrinkToFit="1"/>
    </xf>
    <xf numFmtId="0" fontId="0" fillId="0" borderId="0" xfId="0" applyFill="1" applyBorder="1" applyAlignment="1">
      <alignment horizontal="left" shrinkToFit="1"/>
    </xf>
    <xf numFmtId="0" fontId="0" fillId="0" borderId="71" xfId="0" applyBorder="1" applyAlignment="1" applyProtection="1">
      <alignment horizontal="left" shrinkToFit="1"/>
      <protection locked="0"/>
    </xf>
    <xf numFmtId="0" fontId="0" fillId="0" borderId="72" xfId="0" applyBorder="1" applyAlignment="1" applyProtection="1">
      <alignment horizontal="left" shrinkToFit="1"/>
      <protection locked="0"/>
    </xf>
    <xf numFmtId="0" fontId="0" fillId="0" borderId="68" xfId="0" applyBorder="1" applyAlignment="1" applyProtection="1">
      <alignment horizontal="left" shrinkToFit="1"/>
      <protection locked="0"/>
    </xf>
    <xf numFmtId="0" fontId="0" fillId="0" borderId="71" xfId="0" applyFill="1" applyBorder="1" applyAlignment="1" applyProtection="1">
      <alignment horizontal="left" shrinkToFit="1"/>
      <protection locked="0"/>
    </xf>
    <xf numFmtId="0" fontId="0" fillId="0" borderId="72" xfId="0" applyFill="1" applyBorder="1" applyAlignment="1" applyProtection="1">
      <alignment horizontal="left" shrinkToFit="1"/>
      <protection locked="0"/>
    </xf>
    <xf numFmtId="0" fontId="0" fillId="0" borderId="68" xfId="0" applyFill="1" applyBorder="1" applyAlignment="1" applyProtection="1">
      <alignment horizontal="left" shrinkToFit="1"/>
      <protection locked="0"/>
    </xf>
    <xf numFmtId="0" fontId="0" fillId="0" borderId="71" xfId="0" applyFill="1" applyBorder="1" applyAlignment="1">
      <alignment horizontal="center" shrinkToFit="1"/>
    </xf>
    <xf numFmtId="0" fontId="0" fillId="0" borderId="68" xfId="0" applyFill="1" applyBorder="1" applyAlignment="1">
      <alignment horizontal="center" shrinkToFit="1"/>
    </xf>
    <xf numFmtId="0" fontId="2" fillId="2" borderId="46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47" xfId="0" applyFont="1" applyFill="1" applyBorder="1" applyAlignment="1" applyProtection="1">
      <alignment horizontal="center" vertical="center" shrinkToFit="1"/>
    </xf>
    <xf numFmtId="0" fontId="2" fillId="0" borderId="73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14" xfId="0" applyFont="1" applyFill="1" applyBorder="1" applyAlignment="1" applyProtection="1">
      <alignment horizontal="center" vertical="center" shrinkToFit="1"/>
    </xf>
    <xf numFmtId="0" fontId="0" fillId="2" borderId="19" xfId="0" applyFont="1" applyFill="1" applyBorder="1" applyAlignment="1" applyProtection="1">
      <alignment horizontal="center" vertical="center" shrinkToFit="1"/>
      <protection locked="0"/>
    </xf>
    <xf numFmtId="0" fontId="1" fillId="2" borderId="62" xfId="0" applyFont="1" applyFill="1" applyBorder="1" applyAlignment="1" applyProtection="1">
      <alignment horizontal="center" vertical="center" shrinkToFit="1"/>
      <protection locked="0"/>
    </xf>
    <xf numFmtId="0" fontId="1" fillId="2" borderId="48" xfId="0" applyFont="1" applyFill="1" applyBorder="1" applyAlignment="1" applyProtection="1">
      <alignment horizontal="center" vertical="center" shrinkToFit="1"/>
      <protection locked="0"/>
    </xf>
    <xf numFmtId="0" fontId="2" fillId="0" borderId="13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98" xfId="0" applyFont="1" applyFill="1" applyBorder="1" applyAlignment="1" applyProtection="1">
      <alignment horizontal="center" vertical="center" shrinkToFit="1"/>
    </xf>
    <xf numFmtId="0" fontId="2" fillId="0" borderId="39" xfId="0" applyNumberFormat="1" applyFont="1" applyFill="1" applyBorder="1" applyAlignment="1" applyProtection="1">
      <alignment horizontal="center" vertical="center" shrinkToFit="1"/>
    </xf>
    <xf numFmtId="0" fontId="2" fillId="0" borderId="98" xfId="0" applyNumberFormat="1" applyFont="1" applyFill="1" applyBorder="1" applyAlignment="1" applyProtection="1">
      <alignment horizontal="center" vertical="center" shrinkToFit="1"/>
    </xf>
    <xf numFmtId="0" fontId="0" fillId="0" borderId="3" xfId="0" applyFill="1" applyBorder="1" applyAlignment="1" applyProtection="1">
      <alignment horizontal="center" vertical="center" shrinkToFit="1"/>
    </xf>
    <xf numFmtId="0" fontId="0" fillId="0" borderId="1" xfId="0" applyFill="1" applyBorder="1" applyAlignment="1" applyProtection="1">
      <alignment horizontal="center" vertical="center" shrinkToFit="1"/>
    </xf>
    <xf numFmtId="0" fontId="4" fillId="3" borderId="6" xfId="0" applyFont="1" applyFill="1" applyBorder="1" applyAlignment="1" applyProtection="1">
      <alignment horizontal="center" vertical="center" shrinkToFit="1"/>
    </xf>
    <xf numFmtId="0" fontId="4" fillId="3" borderId="38" xfId="0" applyFont="1" applyFill="1" applyBorder="1" applyAlignment="1" applyProtection="1">
      <alignment horizontal="center" vertical="center" shrinkToFit="1"/>
    </xf>
    <xf numFmtId="0" fontId="0" fillId="0" borderId="23" xfId="0" applyFill="1" applyBorder="1" applyAlignment="1" applyProtection="1">
      <alignment horizontal="center" vertical="center" shrinkToFit="1"/>
    </xf>
    <xf numFmtId="0" fontId="2" fillId="0" borderId="37" xfId="0" applyFont="1" applyFill="1" applyBorder="1" applyAlignment="1" applyProtection="1">
      <alignment horizontal="center" vertical="center" shrinkToFit="1"/>
    </xf>
    <xf numFmtId="0" fontId="2" fillId="0" borderId="69" xfId="0" applyFont="1" applyFill="1" applyBorder="1" applyAlignment="1" applyProtection="1">
      <alignment horizontal="center" vertical="center" shrinkToFit="1"/>
    </xf>
    <xf numFmtId="0" fontId="2" fillId="0" borderId="80" xfId="0" applyFont="1" applyFill="1" applyBorder="1" applyAlignment="1" applyProtection="1">
      <alignment horizontal="center" vertical="center" shrinkToFit="1"/>
    </xf>
    <xf numFmtId="0" fontId="2" fillId="0" borderId="81" xfId="0" applyFont="1" applyFill="1" applyBorder="1" applyAlignment="1" applyProtection="1">
      <alignment horizontal="center" vertical="center" shrinkToFit="1"/>
    </xf>
    <xf numFmtId="0" fontId="2" fillId="0" borderId="82" xfId="0" applyFont="1" applyFill="1" applyBorder="1" applyAlignment="1" applyProtection="1">
      <alignment horizontal="center" vertical="center" shrinkToFit="1"/>
    </xf>
    <xf numFmtId="0" fontId="2" fillId="0" borderId="74" xfId="0" applyFont="1" applyFill="1" applyBorder="1" applyAlignment="1" applyProtection="1">
      <alignment horizontal="center" vertical="center" shrinkToFit="1"/>
    </xf>
    <xf numFmtId="0" fontId="2" fillId="0" borderId="75" xfId="0" applyFont="1" applyFill="1" applyBorder="1" applyAlignment="1" applyProtection="1">
      <alignment horizontal="center" vertical="center" shrinkToFit="1"/>
    </xf>
    <xf numFmtId="0" fontId="2" fillId="0" borderId="76" xfId="0" applyFont="1" applyFill="1" applyBorder="1" applyAlignment="1" applyProtection="1">
      <alignment horizontal="center" vertical="center" shrinkToFit="1"/>
    </xf>
    <xf numFmtId="0" fontId="2" fillId="0" borderId="92" xfId="0" applyFont="1" applyFill="1" applyBorder="1" applyAlignment="1" applyProtection="1">
      <alignment horizontal="center" vertical="center" shrinkToFit="1"/>
    </xf>
    <xf numFmtId="0" fontId="2" fillId="0" borderId="93" xfId="0" applyFont="1" applyFill="1" applyBorder="1" applyAlignment="1" applyProtection="1">
      <alignment horizontal="center" vertical="center" shrinkToFit="1"/>
    </xf>
    <xf numFmtId="0" fontId="2" fillId="0" borderId="112" xfId="0" applyFont="1" applyFill="1" applyBorder="1" applyAlignment="1" applyProtection="1">
      <alignment horizontal="center" vertical="center" shrinkToFit="1"/>
    </xf>
    <xf numFmtId="0" fontId="2" fillId="4" borderId="84" xfId="0" applyFont="1" applyFill="1" applyBorder="1" applyAlignment="1" applyProtection="1">
      <alignment horizontal="center" vertical="center" shrinkToFit="1"/>
    </xf>
    <xf numFmtId="0" fontId="2" fillId="4" borderId="9" xfId="0" applyFont="1" applyFill="1" applyBorder="1" applyAlignment="1" applyProtection="1">
      <alignment horizontal="center" vertical="center" shrinkToFit="1"/>
    </xf>
    <xf numFmtId="0" fontId="2" fillId="0" borderId="85" xfId="0" applyFont="1" applyFill="1" applyBorder="1" applyAlignment="1" applyProtection="1">
      <alignment horizontal="center" vertical="center" shrinkToFit="1"/>
    </xf>
    <xf numFmtId="0" fontId="2" fillId="0" borderId="86" xfId="0" applyFont="1" applyFill="1" applyBorder="1" applyAlignment="1" applyProtection="1">
      <alignment horizontal="center" vertical="center" shrinkToFit="1"/>
    </xf>
    <xf numFmtId="0" fontId="2" fillId="0" borderId="87" xfId="0" applyFont="1" applyFill="1" applyBorder="1" applyAlignment="1" applyProtection="1">
      <alignment horizontal="center" vertical="center" shrinkToFit="1"/>
    </xf>
    <xf numFmtId="0" fontId="2" fillId="0" borderId="88" xfId="0" applyFont="1" applyFill="1" applyBorder="1" applyAlignment="1" applyProtection="1">
      <alignment horizontal="center" vertical="center" shrinkToFit="1"/>
    </xf>
    <xf numFmtId="0" fontId="2" fillId="0" borderId="89" xfId="0" applyFont="1" applyFill="1" applyBorder="1" applyAlignment="1" applyProtection="1">
      <alignment horizontal="center" vertical="center" shrinkToFit="1"/>
    </xf>
    <xf numFmtId="0" fontId="2" fillId="0" borderId="78" xfId="0" applyFont="1" applyFill="1" applyBorder="1" applyAlignment="1" applyProtection="1">
      <alignment horizontal="center" vertical="center" shrinkToFit="1"/>
    </xf>
    <xf numFmtId="0" fontId="2" fillId="0" borderId="79" xfId="0" applyFont="1" applyFill="1" applyBorder="1" applyAlignment="1" applyProtection="1">
      <alignment horizontal="center" vertical="center" shrinkToFit="1"/>
    </xf>
    <xf numFmtId="0" fontId="1" fillId="0" borderId="20" xfId="0" applyFont="1" applyFill="1" applyBorder="1" applyAlignment="1" applyProtection="1">
      <alignment horizontal="center" vertical="center" shrinkToFit="1"/>
    </xf>
    <xf numFmtId="0" fontId="1" fillId="0" borderId="21" xfId="0" applyFont="1" applyFill="1" applyBorder="1" applyAlignment="1" applyProtection="1">
      <alignment horizontal="center" vertical="center" shrinkToFit="1"/>
    </xf>
    <xf numFmtId="0" fontId="1" fillId="0" borderId="19" xfId="0" applyFont="1" applyFill="1" applyBorder="1" applyAlignment="1" applyProtection="1">
      <alignment horizontal="center" vertical="center" shrinkToFit="1"/>
    </xf>
    <xf numFmtId="177" fontId="1" fillId="0" borderId="1" xfId="0" applyNumberFormat="1" applyFont="1" applyFill="1" applyBorder="1" applyAlignment="1" applyProtection="1">
      <alignment horizontal="center" vertical="center" shrinkToFit="1"/>
    </xf>
    <xf numFmtId="177" fontId="1" fillId="0" borderId="3" xfId="0" applyNumberFormat="1" applyFont="1" applyFill="1" applyBorder="1" applyAlignment="1" applyProtection="1">
      <alignment horizontal="center" vertical="center" shrinkToFit="1"/>
    </xf>
    <xf numFmtId="177" fontId="1" fillId="0" borderId="5" xfId="0" applyNumberFormat="1" applyFont="1" applyFill="1" applyBorder="1" applyAlignment="1" applyProtection="1">
      <alignment horizontal="center" vertical="center" shrinkToFit="1"/>
    </xf>
    <xf numFmtId="0" fontId="4" fillId="3" borderId="2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2" fillId="2" borderId="25" xfId="0" applyFont="1" applyFill="1" applyBorder="1" applyAlignment="1" applyProtection="1">
      <alignment horizontal="center" vertical="center" shrinkToFit="1"/>
    </xf>
    <xf numFmtId="0" fontId="2" fillId="2" borderId="4" xfId="0" applyFont="1" applyFill="1" applyBorder="1" applyAlignment="1" applyProtection="1">
      <alignment horizontal="center" vertical="center" shrinkToFit="1"/>
    </xf>
    <xf numFmtId="0" fontId="0" fillId="2" borderId="62" xfId="0" applyFont="1" applyFill="1" applyBorder="1" applyAlignment="1" applyProtection="1">
      <alignment horizontal="center" vertical="center" shrinkToFit="1"/>
      <protection locked="0"/>
    </xf>
    <xf numFmtId="0" fontId="1" fillId="2" borderId="60" xfId="0" applyFont="1" applyFill="1" applyBorder="1" applyAlignment="1" applyProtection="1">
      <alignment horizontal="center" vertical="center" shrinkToFit="1"/>
      <protection locked="0"/>
    </xf>
    <xf numFmtId="0" fontId="2" fillId="0" borderId="37" xfId="0" applyNumberFormat="1" applyFont="1" applyFill="1" applyBorder="1" applyAlignment="1" applyProtection="1">
      <alignment horizontal="center" vertical="center" shrinkToFit="1"/>
    </xf>
    <xf numFmtId="0" fontId="2" fillId="0" borderId="69" xfId="0" applyNumberFormat="1" applyFont="1" applyFill="1" applyBorder="1" applyAlignment="1" applyProtection="1">
      <alignment horizontal="center" vertical="center" shrinkToFit="1"/>
    </xf>
    <xf numFmtId="0" fontId="0" fillId="0" borderId="71" xfId="0" applyBorder="1" applyAlignment="1" applyProtection="1">
      <alignment horizontal="left" wrapText="1" shrinkToFit="1"/>
      <protection locked="0"/>
    </xf>
    <xf numFmtId="0" fontId="22" fillId="0" borderId="17" xfId="0" applyFont="1" applyFill="1" applyBorder="1" applyAlignment="1" applyProtection="1">
      <alignment vertical="top" wrapText="1" shrinkToFit="1"/>
      <protection locked="0"/>
    </xf>
    <xf numFmtId="0" fontId="0" fillId="0" borderId="15" xfId="0" applyBorder="1" applyAlignment="1">
      <alignment vertical="top" wrapText="1" shrinkToFit="1"/>
    </xf>
    <xf numFmtId="0" fontId="0" fillId="0" borderId="16" xfId="0" applyBorder="1" applyAlignment="1">
      <alignment vertical="top" wrapText="1" shrinkToFit="1"/>
    </xf>
    <xf numFmtId="0" fontId="0" fillId="0" borderId="13" xfId="0" applyBorder="1" applyAlignment="1">
      <alignment vertical="top" wrapText="1" shrinkToFit="1"/>
    </xf>
    <xf numFmtId="0" fontId="0" fillId="0" borderId="0" xfId="0" applyBorder="1" applyAlignment="1">
      <alignment vertical="top" wrapText="1" shrinkToFit="1"/>
    </xf>
    <xf numFmtId="0" fontId="0" fillId="0" borderId="14" xfId="0" applyBorder="1" applyAlignment="1">
      <alignment vertical="top" wrapText="1" shrinkToFit="1"/>
    </xf>
    <xf numFmtId="0" fontId="0" fillId="0" borderId="18" xfId="0" applyBorder="1" applyAlignment="1">
      <alignment vertical="top" wrapText="1" shrinkToFit="1"/>
    </xf>
    <xf numFmtId="0" fontId="0" fillId="0" borderId="37" xfId="0" applyBorder="1" applyAlignment="1">
      <alignment vertical="top" wrapText="1" shrinkToFit="1"/>
    </xf>
    <xf numFmtId="0" fontId="0" fillId="0" borderId="69" xfId="0" applyBorder="1" applyAlignment="1">
      <alignment vertical="top" wrapText="1" shrinkToFit="1"/>
    </xf>
    <xf numFmtId="0" fontId="1" fillId="0" borderId="24" xfId="0" applyFont="1" applyFill="1" applyBorder="1" applyAlignment="1" applyProtection="1">
      <alignment horizontal="center" vertical="center" shrinkToFit="1"/>
    </xf>
    <xf numFmtId="177" fontId="1" fillId="0" borderId="23" xfId="0" applyNumberFormat="1" applyFont="1" applyFill="1" applyBorder="1" applyAlignment="1" applyProtection="1">
      <alignment horizontal="center" vertical="center" shrinkToFit="1"/>
    </xf>
    <xf numFmtId="0" fontId="0" fillId="2" borderId="9" xfId="0" applyFill="1" applyBorder="1" applyAlignment="1" applyProtection="1">
      <alignment horizontal="center" shrinkToFit="1"/>
    </xf>
    <xf numFmtId="0" fontId="0" fillId="0" borderId="39" xfId="0" applyFont="1" applyFill="1" applyBorder="1" applyAlignment="1" applyProtection="1">
      <alignment horizontal="center" vertical="center" shrinkToFit="1"/>
    </xf>
    <xf numFmtId="0" fontId="0" fillId="0" borderId="98" xfId="0" applyFont="1" applyFill="1" applyBorder="1" applyAlignment="1" applyProtection="1">
      <alignment horizontal="center" vertical="center" shrinkToFit="1"/>
    </xf>
    <xf numFmtId="0" fontId="0" fillId="0" borderId="53" xfId="0" applyFont="1" applyFill="1" applyBorder="1" applyAlignment="1" applyProtection="1">
      <alignment horizontal="center" vertical="center" shrinkToFit="1"/>
    </xf>
    <xf numFmtId="0" fontId="0" fillId="0" borderId="70" xfId="0" applyFont="1" applyFill="1" applyBorder="1" applyAlignment="1" applyProtection="1">
      <alignment horizontal="center" vertical="center" shrinkToFit="1"/>
    </xf>
    <xf numFmtId="0" fontId="0" fillId="0" borderId="80" xfId="0" applyFont="1" applyFill="1" applyBorder="1" applyAlignment="1" applyProtection="1">
      <alignment horizontal="center" vertical="center" shrinkToFit="1"/>
    </xf>
    <xf numFmtId="0" fontId="0" fillId="0" borderId="81" xfId="0" applyFont="1" applyFill="1" applyBorder="1" applyAlignment="1" applyProtection="1">
      <alignment horizontal="center" vertical="center" shrinkToFit="1"/>
    </xf>
    <xf numFmtId="0" fontId="0" fillId="0" borderId="82" xfId="0" applyFont="1" applyFill="1" applyBorder="1" applyAlignment="1" applyProtection="1">
      <alignment horizontal="center" vertical="center" shrinkToFit="1"/>
    </xf>
    <xf numFmtId="0" fontId="0" fillId="0" borderId="74" xfId="0" applyFont="1" applyFill="1" applyBorder="1" applyAlignment="1" applyProtection="1">
      <alignment horizontal="center" vertical="center" shrinkToFit="1"/>
    </xf>
    <xf numFmtId="0" fontId="0" fillId="0" borderId="75" xfId="0" applyFont="1" applyFill="1" applyBorder="1" applyAlignment="1" applyProtection="1">
      <alignment horizontal="center" vertical="center" shrinkToFit="1"/>
    </xf>
    <xf numFmtId="0" fontId="0" fillId="0" borderId="76" xfId="0" applyFont="1" applyFill="1" applyBorder="1" applyAlignment="1" applyProtection="1">
      <alignment horizontal="center" vertical="center" shrinkToFit="1"/>
    </xf>
    <xf numFmtId="0" fontId="0" fillId="0" borderId="37" xfId="0" applyFont="1" applyFill="1" applyBorder="1" applyAlignment="1" applyProtection="1">
      <alignment horizontal="center" vertical="center" shrinkToFit="1"/>
    </xf>
    <xf numFmtId="0" fontId="0" fillId="0" borderId="69" xfId="0" applyFont="1" applyFill="1" applyBorder="1" applyAlignment="1" applyProtection="1">
      <alignment horizontal="center" vertical="center" shrinkToFit="1"/>
    </xf>
    <xf numFmtId="0" fontId="0" fillId="0" borderId="90" xfId="0" applyFont="1" applyFill="1" applyBorder="1" applyAlignment="1" applyProtection="1">
      <alignment horizontal="center" vertical="center" shrinkToFit="1"/>
    </xf>
    <xf numFmtId="0" fontId="0" fillId="0" borderId="91" xfId="0" applyFont="1" applyFill="1" applyBorder="1" applyAlignment="1" applyProtection="1">
      <alignment horizontal="center" vertical="center" shrinkToFit="1"/>
    </xf>
    <xf numFmtId="0" fontId="0" fillId="0" borderId="81" xfId="0" applyFont="1" applyBorder="1" applyAlignment="1">
      <alignment horizontal="center" vertical="center" shrinkToFit="1"/>
    </xf>
    <xf numFmtId="0" fontId="0" fillId="0" borderId="82" xfId="0" applyFont="1" applyBorder="1" applyAlignment="1">
      <alignment horizontal="center" vertical="center" shrinkToFit="1"/>
    </xf>
    <xf numFmtId="0" fontId="0" fillId="0" borderId="74" xfId="0" applyFont="1" applyBorder="1" applyAlignment="1">
      <alignment horizontal="center" vertical="center" shrinkToFit="1"/>
    </xf>
    <xf numFmtId="0" fontId="0" fillId="0" borderId="75" xfId="0" applyFont="1" applyBorder="1" applyAlignment="1">
      <alignment horizontal="center" vertical="center" shrinkToFit="1"/>
    </xf>
    <xf numFmtId="0" fontId="0" fillId="0" borderId="76" xfId="0" applyFont="1" applyBorder="1" applyAlignment="1">
      <alignment horizontal="center" vertical="center" shrinkToFit="1"/>
    </xf>
    <xf numFmtId="0" fontId="0" fillId="0" borderId="77" xfId="0" applyFont="1" applyBorder="1" applyAlignment="1">
      <alignment horizontal="center" vertical="center" shrinkToFit="1"/>
    </xf>
    <xf numFmtId="0" fontId="0" fillId="0" borderId="78" xfId="0" applyFont="1" applyBorder="1" applyAlignment="1">
      <alignment horizontal="center" vertical="center" shrinkToFit="1"/>
    </xf>
    <xf numFmtId="0" fontId="0" fillId="0" borderId="79" xfId="0" applyFont="1" applyBorder="1" applyAlignment="1">
      <alignment horizontal="center" vertical="center" shrinkToFit="1"/>
    </xf>
    <xf numFmtId="0" fontId="0" fillId="3" borderId="81" xfId="0" applyFont="1" applyFill="1" applyBorder="1" applyAlignment="1" applyProtection="1">
      <alignment horizontal="center" vertical="center" shrinkToFit="1"/>
    </xf>
    <xf numFmtId="0" fontId="0" fillId="3" borderId="82" xfId="0" applyFont="1" applyFill="1" applyBorder="1" applyAlignment="1" applyProtection="1">
      <alignment horizontal="center" vertical="center" shrinkToFit="1"/>
    </xf>
    <xf numFmtId="0" fontId="0" fillId="3" borderId="75" xfId="0" applyFont="1" applyFill="1" applyBorder="1" applyAlignment="1" applyProtection="1">
      <alignment horizontal="center" vertical="center" shrinkToFit="1"/>
    </xf>
    <xf numFmtId="0" fontId="0" fillId="3" borderId="76" xfId="0" applyFont="1" applyFill="1" applyBorder="1" applyAlignment="1" applyProtection="1">
      <alignment horizontal="center" vertical="center" shrinkToFit="1"/>
    </xf>
    <xf numFmtId="0" fontId="0" fillId="3" borderId="93" xfId="0" applyFont="1" applyFill="1" applyBorder="1" applyAlignment="1" applyProtection="1">
      <alignment horizontal="center" vertical="center" shrinkToFit="1"/>
    </xf>
    <xf numFmtId="0" fontId="0" fillId="3" borderId="112" xfId="0" applyFont="1" applyFill="1" applyBorder="1" applyAlignment="1" applyProtection="1">
      <alignment horizontal="center" vertical="center" shrinkToFit="1"/>
    </xf>
    <xf numFmtId="0" fontId="0" fillId="0" borderId="37" xfId="0" applyFont="1" applyBorder="1" applyAlignment="1">
      <alignment horizontal="center" vertical="center" shrinkToFit="1"/>
    </xf>
    <xf numFmtId="0" fontId="0" fillId="0" borderId="69" xfId="0" applyFont="1" applyBorder="1" applyAlignment="1">
      <alignment horizontal="center" vertical="center" shrinkToFit="1"/>
    </xf>
    <xf numFmtId="0" fontId="5" fillId="0" borderId="0" xfId="2" applyFont="1" applyBorder="1" applyAlignment="1">
      <alignment horizontal="center" vertical="center"/>
    </xf>
    <xf numFmtId="0" fontId="2" fillId="2" borderId="19" xfId="0" applyFont="1" applyFill="1" applyBorder="1" applyAlignment="1" applyProtection="1">
      <alignment horizontal="center" vertical="center" shrinkToFit="1"/>
    </xf>
    <xf numFmtId="0" fontId="0" fillId="0" borderId="0" xfId="0" applyFont="1" applyFill="1" applyBorder="1" applyAlignment="1" applyProtection="1">
      <alignment horizontal="center" vertical="center" shrinkToFit="1"/>
    </xf>
    <xf numFmtId="0" fontId="0" fillId="0" borderId="14" xfId="0" applyFont="1" applyFill="1" applyBorder="1" applyAlignment="1" applyProtection="1">
      <alignment horizontal="center" vertical="center" shrinkToFit="1"/>
    </xf>
    <xf numFmtId="0" fontId="2" fillId="2" borderId="62" xfId="0" applyFont="1" applyFill="1" applyBorder="1" applyAlignment="1" applyProtection="1">
      <alignment horizontal="center" vertical="center" shrinkToFit="1"/>
    </xf>
    <xf numFmtId="0" fontId="2" fillId="2" borderId="60" xfId="0" applyFont="1" applyFill="1" applyBorder="1" applyAlignment="1" applyProtection="1">
      <alignment horizontal="center" vertical="center" shrinkToFit="1"/>
    </xf>
    <xf numFmtId="0" fontId="0" fillId="0" borderId="77" xfId="0" applyFont="1" applyFill="1" applyBorder="1" applyAlignment="1" applyProtection="1">
      <alignment horizontal="center" vertical="center" shrinkToFit="1"/>
    </xf>
    <xf numFmtId="0" fontId="0" fillId="0" borderId="78" xfId="0" applyFont="1" applyFill="1" applyBorder="1" applyAlignment="1" applyProtection="1">
      <alignment horizontal="center" vertical="center" shrinkToFit="1"/>
    </xf>
    <xf numFmtId="0" fontId="0" fillId="0" borderId="79" xfId="0" applyFont="1" applyFill="1" applyBorder="1" applyAlignment="1" applyProtection="1">
      <alignment horizontal="center" vertical="center" shrinkToFit="1"/>
    </xf>
    <xf numFmtId="0" fontId="0" fillId="0" borderId="70" xfId="0" applyFont="1" applyBorder="1" applyAlignment="1">
      <alignment horizontal="center" vertical="center" shrinkToFit="1"/>
    </xf>
    <xf numFmtId="0" fontId="0" fillId="0" borderId="80" xfId="0" applyFont="1" applyBorder="1" applyAlignment="1">
      <alignment horizontal="center" vertical="center" shrinkToFit="1"/>
    </xf>
    <xf numFmtId="0" fontId="0" fillId="2" borderId="19" xfId="0" applyFont="1" applyFill="1" applyBorder="1" applyAlignment="1" applyProtection="1">
      <alignment horizontal="center" vertical="center" shrinkToFit="1"/>
    </xf>
    <xf numFmtId="0" fontId="0" fillId="2" borderId="19" xfId="0" applyFont="1" applyFill="1" applyBorder="1" applyAlignment="1" applyProtection="1">
      <alignment horizontal="center" vertical="center" wrapText="1" shrinkToFit="1"/>
    </xf>
    <xf numFmtId="0" fontId="2" fillId="2" borderId="48" xfId="0" applyFont="1" applyFill="1" applyBorder="1" applyAlignment="1" applyProtection="1">
      <alignment horizontal="center" vertical="center" shrinkToFit="1"/>
    </xf>
    <xf numFmtId="0" fontId="1" fillId="2" borderId="46" xfId="0" applyFont="1" applyFill="1" applyBorder="1" applyAlignment="1">
      <alignment horizontal="center" vertical="center" shrinkToFit="1"/>
    </xf>
    <xf numFmtId="0" fontId="1" fillId="2" borderId="22" xfId="0" applyFont="1" applyFill="1" applyBorder="1" applyAlignment="1">
      <alignment horizontal="center" vertical="center" shrinkToFit="1"/>
    </xf>
    <xf numFmtId="0" fontId="1" fillId="2" borderId="4" xfId="0" applyFont="1" applyFill="1" applyBorder="1" applyAlignment="1">
      <alignment horizontal="center" vertical="center" shrinkToFit="1"/>
    </xf>
    <xf numFmtId="0" fontId="2" fillId="4" borderId="43" xfId="0" applyFont="1" applyFill="1" applyBorder="1" applyAlignment="1" applyProtection="1">
      <alignment horizontal="center" vertical="center" shrinkToFit="1"/>
    </xf>
    <xf numFmtId="0" fontId="0" fillId="0" borderId="91" xfId="0" applyFont="1" applyBorder="1" applyAlignment="1">
      <alignment horizontal="center" vertical="center" shrinkToFit="1"/>
    </xf>
    <xf numFmtId="0" fontId="1" fillId="2" borderId="19" xfId="0" applyFont="1" applyFill="1" applyBorder="1" applyAlignment="1">
      <alignment horizontal="center" vertical="center" shrinkToFit="1"/>
    </xf>
    <xf numFmtId="0" fontId="1" fillId="2" borderId="62" xfId="0" applyFont="1" applyFill="1" applyBorder="1" applyAlignment="1">
      <alignment horizontal="center" vertical="center" shrinkToFit="1"/>
    </xf>
    <xf numFmtId="0" fontId="1" fillId="2" borderId="60" xfId="0" applyFont="1" applyFill="1" applyBorder="1" applyAlignment="1">
      <alignment horizontal="center" vertical="center" shrinkToFit="1"/>
    </xf>
    <xf numFmtId="0" fontId="2" fillId="4" borderId="12" xfId="0" applyFont="1" applyFill="1" applyBorder="1" applyAlignment="1" applyProtection="1">
      <alignment horizontal="center" vertical="center" shrinkToFit="1"/>
    </xf>
    <xf numFmtId="0" fontId="0" fillId="0" borderId="39" xfId="0" applyNumberFormat="1" applyFont="1" applyFill="1" applyBorder="1" applyAlignment="1" applyProtection="1">
      <alignment horizontal="center" vertical="center" shrinkToFit="1"/>
    </xf>
    <xf numFmtId="0" fontId="0" fillId="0" borderId="98" xfId="0" applyNumberFormat="1" applyFont="1" applyFill="1" applyBorder="1" applyAlignment="1" applyProtection="1">
      <alignment horizontal="center" vertical="center" shrinkToFit="1"/>
    </xf>
    <xf numFmtId="0" fontId="0" fillId="0" borderId="124" xfId="0" applyFont="1" applyFill="1" applyBorder="1" applyAlignment="1" applyProtection="1">
      <alignment horizontal="center" vertical="center" shrinkToFit="1"/>
    </xf>
    <xf numFmtId="0" fontId="0" fillId="0" borderId="125" xfId="0" applyFont="1" applyBorder="1" applyAlignment="1">
      <alignment horizontal="center" vertical="center" shrinkToFit="1"/>
    </xf>
    <xf numFmtId="0" fontId="0" fillId="0" borderId="37" xfId="0" applyNumberFormat="1" applyFont="1" applyFill="1" applyBorder="1" applyAlignment="1" applyProtection="1">
      <alignment horizontal="center" vertical="center" shrinkToFit="1"/>
    </xf>
    <xf numFmtId="0" fontId="0" fillId="0" borderId="69" xfId="0" applyNumberFormat="1" applyFont="1" applyFill="1" applyBorder="1" applyAlignment="1" applyProtection="1">
      <alignment horizontal="center" vertical="center" shrinkToFit="1"/>
    </xf>
    <xf numFmtId="0" fontId="0" fillId="0" borderId="86" xfId="0" applyFont="1" applyFill="1" applyBorder="1" applyAlignment="1" applyProtection="1">
      <alignment horizontal="center" vertical="center" shrinkToFit="1"/>
    </xf>
    <xf numFmtId="0" fontId="0" fillId="0" borderId="87" xfId="0" applyFont="1" applyFill="1" applyBorder="1" applyAlignment="1" applyProtection="1">
      <alignment horizontal="center" vertical="center" shrinkToFit="1"/>
    </xf>
    <xf numFmtId="0" fontId="2" fillId="2" borderId="26" xfId="0" applyFont="1" applyFill="1" applyBorder="1" applyAlignment="1" applyProtection="1">
      <alignment horizontal="center" vertical="center" shrinkToFit="1"/>
    </xf>
    <xf numFmtId="178" fontId="0" fillId="4" borderId="2" xfId="0" applyNumberFormat="1" applyFill="1" applyBorder="1" applyAlignment="1" applyProtection="1">
      <alignment horizontal="center" shrinkToFit="1"/>
    </xf>
    <xf numFmtId="178" fontId="0" fillId="4" borderId="3" xfId="0" applyNumberFormat="1" applyFill="1" applyBorder="1" applyAlignment="1" applyProtection="1">
      <alignment horizontal="center" shrinkToFit="1"/>
    </xf>
    <xf numFmtId="0" fontId="0" fillId="4" borderId="3" xfId="0" applyFill="1" applyBorder="1" applyAlignment="1" applyProtection="1">
      <alignment horizontal="center" shrinkToFit="1"/>
    </xf>
    <xf numFmtId="0" fontId="0" fillId="4" borderId="1" xfId="0" applyFill="1" applyBorder="1" applyAlignment="1" applyProtection="1">
      <alignment horizontal="center" shrinkToFit="1"/>
    </xf>
    <xf numFmtId="0" fontId="6" fillId="0" borderId="5" xfId="0" applyFont="1" applyBorder="1" applyAlignment="1">
      <alignment horizontal="center" vertical="center"/>
    </xf>
    <xf numFmtId="0" fontId="6" fillId="0" borderId="36" xfId="0" applyFont="1" applyBorder="1"/>
    <xf numFmtId="0" fontId="5" fillId="0" borderId="5" xfId="0" applyFont="1" applyBorder="1" applyAlignment="1">
      <alignment horizontal="center" vertical="center"/>
    </xf>
    <xf numFmtId="0" fontId="0" fillId="0" borderId="36" xfId="0" applyBorder="1"/>
    <xf numFmtId="0" fontId="7" fillId="0" borderId="5" xfId="0" applyFont="1" applyBorder="1" applyAlignment="1">
      <alignment vertical="center"/>
    </xf>
    <xf numFmtId="0" fontId="7" fillId="0" borderId="36" xfId="0" applyFont="1" applyBorder="1"/>
    <xf numFmtId="0" fontId="5" fillId="0" borderId="94" xfId="0" applyFont="1" applyBorder="1" applyAlignment="1">
      <alignment vertical="center"/>
    </xf>
    <xf numFmtId="0" fontId="0" fillId="0" borderId="95" xfId="0" applyBorder="1"/>
    <xf numFmtId="0" fontId="5" fillId="0" borderId="94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7" fillId="0" borderId="83" xfId="0" applyFont="1" applyBorder="1" applyAlignment="1">
      <alignment vertical="center"/>
    </xf>
    <xf numFmtId="0" fontId="5" fillId="0" borderId="96" xfId="0" applyFont="1" applyBorder="1" applyAlignment="1">
      <alignment vertical="center"/>
    </xf>
    <xf numFmtId="0" fontId="0" fillId="0" borderId="96" xfId="0" applyBorder="1"/>
    <xf numFmtId="0" fontId="5" fillId="0" borderId="96" xfId="0" applyFont="1" applyBorder="1" applyAlignment="1">
      <alignment horizontal="center" vertical="center"/>
    </xf>
    <xf numFmtId="49" fontId="1" fillId="0" borderId="103" xfId="12" applyNumberFormat="1" applyFont="1" applyFill="1" applyBorder="1" applyAlignment="1" applyProtection="1">
      <alignment vertical="center" shrinkToFit="1"/>
    </xf>
    <xf numFmtId="49" fontId="9" fillId="0" borderId="104" xfId="0" applyNumberFormat="1" applyFont="1" applyBorder="1" applyAlignment="1">
      <alignment vertical="center" shrinkToFit="1"/>
    </xf>
    <xf numFmtId="0" fontId="10" fillId="0" borderId="1" xfId="11" applyFont="1" applyBorder="1" applyAlignment="1">
      <alignment horizontal="center" vertical="center" shrinkToFit="1"/>
    </xf>
    <xf numFmtId="0" fontId="6" fillId="0" borderId="5" xfId="1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6" fillId="0" borderId="5" xfId="7" applyFont="1" applyBorder="1" applyAlignment="1">
      <alignment vertical="center" shrinkToFit="1"/>
    </xf>
    <xf numFmtId="0" fontId="1" fillId="0" borderId="36" xfId="0" applyFont="1" applyBorder="1" applyAlignment="1">
      <alignment vertical="center" shrinkToFit="1"/>
    </xf>
    <xf numFmtId="49" fontId="9" fillId="0" borderId="105" xfId="12" applyNumberFormat="1" applyFont="1" applyBorder="1" applyAlignment="1">
      <alignment vertical="center" shrinkToFit="1"/>
    </xf>
    <xf numFmtId="49" fontId="9" fillId="0" borderId="106" xfId="0" applyNumberFormat="1" applyFont="1" applyBorder="1" applyAlignment="1">
      <alignment vertical="center" shrinkToFit="1"/>
    </xf>
    <xf numFmtId="0" fontId="6" fillId="0" borderId="5" xfId="7" applyFont="1" applyBorder="1" applyAlignment="1">
      <alignment vertical="center" wrapText="1" shrinkToFit="1"/>
    </xf>
    <xf numFmtId="49" fontId="1" fillId="0" borderId="105" xfId="12" applyNumberFormat="1" applyFont="1" applyBorder="1" applyAlignment="1">
      <alignment vertical="center" shrinkToFit="1"/>
    </xf>
    <xf numFmtId="49" fontId="9" fillId="0" borderId="103" xfId="12" applyNumberFormat="1" applyFont="1" applyFill="1" applyBorder="1" applyAlignment="1" applyProtection="1">
      <alignment vertical="center" shrinkToFit="1"/>
    </xf>
    <xf numFmtId="0" fontId="1" fillId="0" borderId="0" xfId="5" applyAlignment="1">
      <alignment horizontal="left" vertical="center"/>
    </xf>
    <xf numFmtId="0" fontId="16" fillId="0" borderId="0" xfId="5" applyFont="1" applyAlignment="1">
      <alignment horizontal="center" vertical="center"/>
    </xf>
    <xf numFmtId="0" fontId="17" fillId="0" borderId="0" xfId="5" applyFont="1" applyAlignment="1">
      <alignment horizontal="center" vertical="center"/>
    </xf>
    <xf numFmtId="0" fontId="18" fillId="7" borderId="0" xfId="5" applyFont="1" applyFill="1" applyAlignment="1">
      <alignment horizontal="center" vertical="center"/>
    </xf>
    <xf numFmtId="0" fontId="1" fillId="8" borderId="25" xfId="5" applyFont="1" applyFill="1" applyBorder="1" applyAlignment="1">
      <alignment horizontal="center" vertical="center"/>
    </xf>
    <xf numFmtId="0" fontId="1" fillId="8" borderId="47" xfId="5" applyFont="1" applyFill="1" applyBorder="1" applyAlignment="1">
      <alignment horizontal="center" vertical="center"/>
    </xf>
    <xf numFmtId="0" fontId="1" fillId="8" borderId="10" xfId="5" applyFont="1" applyFill="1" applyBorder="1" applyAlignment="1">
      <alignment horizontal="center" vertical="center" shrinkToFit="1"/>
    </xf>
    <xf numFmtId="0" fontId="1" fillId="8" borderId="12" xfId="5" applyFont="1" applyFill="1" applyBorder="1" applyAlignment="1">
      <alignment horizontal="center" vertical="center" shrinkToFit="1"/>
    </xf>
    <xf numFmtId="0" fontId="1" fillId="8" borderId="40" xfId="5" applyFont="1" applyFill="1" applyBorder="1" applyAlignment="1">
      <alignment horizontal="center" vertical="center" shrinkToFit="1"/>
    </xf>
    <xf numFmtId="0" fontId="1" fillId="8" borderId="98" xfId="5" applyFont="1" applyFill="1" applyBorder="1" applyAlignment="1">
      <alignment horizontal="center" vertical="center" shrinkToFit="1"/>
    </xf>
    <xf numFmtId="0" fontId="1" fillId="8" borderId="98" xfId="5" applyFont="1" applyFill="1" applyBorder="1" applyAlignment="1">
      <alignment vertical="center" shrinkToFit="1"/>
    </xf>
    <xf numFmtId="0" fontId="1" fillId="8" borderId="43" xfId="5" applyFont="1" applyFill="1" applyBorder="1" applyAlignment="1">
      <alignment horizontal="center" vertical="center"/>
    </xf>
    <xf numFmtId="0" fontId="1" fillId="8" borderId="99" xfId="5" applyFont="1" applyFill="1" applyBorder="1" applyAlignment="1">
      <alignment horizontal="center" vertical="center"/>
    </xf>
    <xf numFmtId="0" fontId="1" fillId="8" borderId="43" xfId="5" applyFont="1" applyFill="1" applyBorder="1" applyAlignment="1">
      <alignment horizontal="center" vertical="center" wrapText="1"/>
    </xf>
    <xf numFmtId="0" fontId="1" fillId="8" borderId="99" xfId="5" applyFont="1" applyFill="1" applyBorder="1" applyAlignment="1">
      <alignment horizontal="center" vertical="center" wrapText="1"/>
    </xf>
    <xf numFmtId="0" fontId="1" fillId="8" borderId="10" xfId="5" applyFont="1" applyFill="1" applyBorder="1" applyAlignment="1">
      <alignment horizontal="center" vertical="center" wrapText="1"/>
    </xf>
    <xf numFmtId="0" fontId="1" fillId="8" borderId="97" xfId="5" applyFont="1" applyFill="1" applyBorder="1" applyAlignment="1">
      <alignment horizontal="center" vertical="center" wrapText="1"/>
    </xf>
    <xf numFmtId="0" fontId="1" fillId="8" borderId="40" xfId="5" applyFont="1" applyFill="1" applyBorder="1" applyAlignment="1">
      <alignment horizontal="center" vertical="center" wrapText="1"/>
    </xf>
    <xf numFmtId="0" fontId="1" fillId="8" borderId="100" xfId="5" applyFont="1" applyFill="1" applyBorder="1" applyAlignment="1">
      <alignment horizontal="center" vertical="center" wrapText="1"/>
    </xf>
    <xf numFmtId="49" fontId="1" fillId="0" borderId="103" xfId="12" applyNumberFormat="1" applyFont="1" applyBorder="1" applyAlignment="1">
      <alignment vertical="center" shrinkToFit="1"/>
    </xf>
    <xf numFmtId="0" fontId="6" fillId="0" borderId="25" xfId="7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0" fontId="6" fillId="0" borderId="10" xfId="7" applyFont="1" applyBorder="1" applyAlignment="1">
      <alignment horizontal="left" vertical="center" shrinkToFit="1"/>
    </xf>
    <xf numFmtId="0" fontId="1" fillId="0" borderId="12" xfId="0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shrinkToFit="1"/>
    </xf>
    <xf numFmtId="0" fontId="1" fillId="0" borderId="14" xfId="0" applyFont="1" applyBorder="1" applyAlignment="1">
      <alignment horizontal="left" vertical="center" shrinkToFit="1"/>
    </xf>
    <xf numFmtId="0" fontId="6" fillId="0" borderId="5" xfId="7" applyFont="1" applyBorder="1" applyAlignment="1">
      <alignment horizontal="center" vertical="center" wrapText="1"/>
    </xf>
    <xf numFmtId="0" fontId="6" fillId="0" borderId="116" xfId="0" applyFont="1" applyBorder="1" applyAlignment="1">
      <alignment horizontal="center" vertical="center" wrapText="1"/>
    </xf>
    <xf numFmtId="0" fontId="6" fillId="0" borderId="117" xfId="0" applyFont="1" applyBorder="1" applyAlignment="1">
      <alignment horizontal="center" vertical="center" wrapText="1"/>
    </xf>
    <xf numFmtId="0" fontId="1" fillId="0" borderId="116" xfId="12" applyFont="1" applyBorder="1" applyAlignment="1">
      <alignment vertical="center" wrapText="1"/>
    </xf>
    <xf numFmtId="0" fontId="9" fillId="0" borderId="118" xfId="0" applyFont="1" applyBorder="1" applyAlignment="1">
      <alignment vertical="center" wrapText="1"/>
    </xf>
    <xf numFmtId="0" fontId="1" fillId="0" borderId="117" xfId="12" applyFont="1" applyBorder="1" applyAlignment="1">
      <alignment vertical="center" wrapText="1"/>
    </xf>
    <xf numFmtId="0" fontId="9" fillId="0" borderId="119" xfId="0" applyFont="1" applyBorder="1" applyAlignment="1">
      <alignment vertical="center" wrapText="1"/>
    </xf>
    <xf numFmtId="0" fontId="6" fillId="0" borderId="46" xfId="7" applyFont="1" applyBorder="1" applyAlignment="1">
      <alignment horizontal="center" vertical="center" wrapText="1"/>
    </xf>
    <xf numFmtId="0" fontId="6" fillId="0" borderId="22" xfId="7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6" fillId="0" borderId="17" xfId="6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14" xfId="0" applyFont="1" applyBorder="1" applyAlignment="1">
      <alignment vertical="center"/>
    </xf>
    <xf numFmtId="0" fontId="6" fillId="0" borderId="18" xfId="0" applyFont="1" applyBorder="1" applyAlignment="1">
      <alignment vertical="center"/>
    </xf>
    <xf numFmtId="0" fontId="6" fillId="0" borderId="69" xfId="0" applyFont="1" applyBorder="1" applyAlignment="1">
      <alignment vertical="center"/>
    </xf>
    <xf numFmtId="0" fontId="6" fillId="0" borderId="46" xfId="7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0" borderId="22" xfId="7" applyFont="1" applyBorder="1" applyAlignment="1">
      <alignment horizontal="center" vertical="center"/>
    </xf>
    <xf numFmtId="0" fontId="6" fillId="0" borderId="17" xfId="7" applyFont="1" applyBorder="1" applyAlignment="1">
      <alignment vertical="center" shrinkToFit="1"/>
    </xf>
    <xf numFmtId="0" fontId="6" fillId="0" borderId="16" xfId="7" applyFont="1" applyBorder="1" applyAlignment="1">
      <alignment vertical="center" shrinkToFit="1"/>
    </xf>
    <xf numFmtId="0" fontId="6" fillId="0" borderId="13" xfId="7" applyFont="1" applyBorder="1" applyAlignment="1">
      <alignment vertical="center" shrinkToFit="1"/>
    </xf>
    <xf numFmtId="0" fontId="6" fillId="0" borderId="14" xfId="7" applyFont="1" applyBorder="1" applyAlignment="1">
      <alignment vertical="center" shrinkToFit="1"/>
    </xf>
    <xf numFmtId="0" fontId="6" fillId="0" borderId="5" xfId="11" applyFont="1" applyBorder="1" applyAlignment="1">
      <alignment horizontal="left" vertical="center" shrinkToFit="1"/>
    </xf>
    <xf numFmtId="0" fontId="6" fillId="0" borderId="36" xfId="11" applyFont="1" applyBorder="1" applyAlignment="1">
      <alignment horizontal="left" vertical="center" shrinkToFit="1"/>
    </xf>
    <xf numFmtId="0" fontId="6" fillId="0" borderId="4" xfId="7" applyFont="1" applyBorder="1" applyAlignment="1">
      <alignment horizontal="center" vertical="center"/>
    </xf>
    <xf numFmtId="0" fontId="6" fillId="0" borderId="18" xfId="7" applyFont="1" applyBorder="1" applyAlignment="1">
      <alignment vertical="center" shrinkToFit="1"/>
    </xf>
    <xf numFmtId="0" fontId="6" fillId="0" borderId="69" xfId="7" applyFont="1" applyBorder="1" applyAlignment="1">
      <alignment vertical="center" shrinkToFit="1"/>
    </xf>
    <xf numFmtId="0" fontId="6" fillId="0" borderId="83" xfId="7" applyFont="1" applyBorder="1" applyAlignment="1">
      <alignment horizontal="center" vertical="center" shrinkToFit="1"/>
    </xf>
    <xf numFmtId="0" fontId="6" fillId="0" borderId="36" xfId="7" applyFont="1" applyBorder="1" applyAlignment="1">
      <alignment horizontal="center" vertical="center" shrinkToFit="1"/>
    </xf>
    <xf numFmtId="0" fontId="6" fillId="10" borderId="5" xfId="13" applyFont="1" applyFill="1" applyBorder="1" applyAlignment="1">
      <alignment horizontal="center" vertical="center" shrinkToFit="1"/>
    </xf>
    <xf numFmtId="0" fontId="6" fillId="10" borderId="36" xfId="13" applyFont="1" applyFill="1" applyBorder="1" applyAlignment="1">
      <alignment horizontal="center" vertical="center" shrinkToFit="1"/>
    </xf>
    <xf numFmtId="0" fontId="6" fillId="10" borderId="83" xfId="13" applyFont="1" applyFill="1" applyBorder="1" applyAlignment="1">
      <alignment horizontal="center" vertical="center" shrinkToFit="1"/>
    </xf>
    <xf numFmtId="0" fontId="6" fillId="10" borderId="5" xfId="11" applyFont="1" applyFill="1" applyBorder="1" applyAlignment="1">
      <alignment horizontal="center" vertical="center" shrinkToFit="1"/>
    </xf>
    <xf numFmtId="0" fontId="6" fillId="10" borderId="36" xfId="11" applyFont="1" applyFill="1" applyBorder="1" applyAlignment="1">
      <alignment horizontal="center" vertical="center" shrinkToFit="1"/>
    </xf>
    <xf numFmtId="49" fontId="9" fillId="0" borderId="120" xfId="0" applyNumberFormat="1" applyFont="1" applyBorder="1" applyAlignment="1">
      <alignment vertical="center"/>
    </xf>
    <xf numFmtId="49" fontId="9" fillId="0" borderId="121" xfId="0" applyNumberFormat="1" applyFont="1" applyBorder="1" applyAlignment="1">
      <alignment vertical="center"/>
    </xf>
    <xf numFmtId="49" fontId="9" fillId="0" borderId="103" xfId="12" applyNumberFormat="1" applyFont="1" applyBorder="1" applyAlignment="1">
      <alignment vertical="center"/>
    </xf>
    <xf numFmtId="49" fontId="9" fillId="0" borderId="104" xfId="0" applyNumberFormat="1" applyFont="1" applyBorder="1" applyAlignment="1">
      <alignment vertical="center"/>
    </xf>
    <xf numFmtId="0" fontId="1" fillId="0" borderId="5" xfId="6" applyFont="1" applyBorder="1" applyAlignment="1">
      <alignment horizontal="left" vertical="center" shrinkToFit="1"/>
    </xf>
    <xf numFmtId="0" fontId="1" fillId="0" borderId="83" xfId="6" applyFont="1" applyBorder="1" applyAlignment="1">
      <alignment horizontal="left" vertical="center" shrinkToFit="1"/>
    </xf>
    <xf numFmtId="0" fontId="1" fillId="0" borderId="99" xfId="6" applyFont="1" applyBorder="1" applyAlignment="1">
      <alignment horizontal="left" vertical="center" shrinkToFit="1"/>
    </xf>
    <xf numFmtId="0" fontId="1" fillId="0" borderId="1" xfId="11" applyFont="1" applyBorder="1" applyAlignment="1">
      <alignment horizontal="center" vertical="center" shrinkToFit="1"/>
    </xf>
    <xf numFmtId="0" fontId="1" fillId="0" borderId="1" xfId="6" applyFont="1" applyBorder="1" applyAlignment="1">
      <alignment horizontal="center" vertical="center" shrinkToFit="1"/>
    </xf>
    <xf numFmtId="0" fontId="12" fillId="0" borderId="5" xfId="11" applyFont="1" applyBorder="1" applyAlignment="1">
      <alignment horizontal="center" vertical="center" wrapText="1"/>
    </xf>
    <xf numFmtId="0" fontId="12" fillId="0" borderId="36" xfId="6" applyFont="1" applyBorder="1" applyAlignment="1">
      <alignment horizontal="center" vertical="center" wrapText="1"/>
    </xf>
    <xf numFmtId="0" fontId="6" fillId="0" borderId="5" xfId="11" applyFont="1" applyBorder="1" applyAlignment="1">
      <alignment vertical="center" shrinkToFit="1"/>
    </xf>
    <xf numFmtId="0" fontId="1" fillId="0" borderId="36" xfId="6" applyFont="1" applyBorder="1" applyAlignment="1">
      <alignment vertical="center" shrinkToFit="1"/>
    </xf>
    <xf numFmtId="0" fontId="1" fillId="9" borderId="1" xfId="11" applyFont="1" applyFill="1" applyBorder="1" applyAlignment="1">
      <alignment horizontal="center" vertical="center" shrinkToFit="1"/>
    </xf>
    <xf numFmtId="0" fontId="1" fillId="9" borderId="23" xfId="6" applyFont="1" applyFill="1" applyBorder="1" applyAlignment="1">
      <alignment horizontal="center" vertical="center" shrinkToFit="1"/>
    </xf>
    <xf numFmtId="0" fontId="12" fillId="9" borderId="5" xfId="11" applyFont="1" applyFill="1" applyBorder="1" applyAlignment="1">
      <alignment horizontal="center" vertical="center" wrapText="1"/>
    </xf>
    <xf numFmtId="0" fontId="12" fillId="9" borderId="99" xfId="6" applyFont="1" applyFill="1" applyBorder="1" applyAlignment="1">
      <alignment horizontal="center" vertical="center" wrapText="1"/>
    </xf>
    <xf numFmtId="0" fontId="6" fillId="9" borderId="5" xfId="11" applyFont="1" applyFill="1" applyBorder="1" applyAlignment="1">
      <alignment vertical="center" shrinkToFit="1"/>
    </xf>
    <xf numFmtId="0" fontId="1" fillId="9" borderId="99" xfId="6" applyFont="1" applyFill="1" applyBorder="1" applyAlignment="1">
      <alignment vertical="center" shrinkToFit="1"/>
    </xf>
    <xf numFmtId="49" fontId="9" fillId="9" borderId="105" xfId="6" applyNumberFormat="1" applyFont="1" applyFill="1" applyBorder="1" applyAlignment="1">
      <alignment vertical="center" shrinkToFit="1"/>
    </xf>
    <xf numFmtId="49" fontId="9" fillId="9" borderId="106" xfId="6" applyNumberFormat="1" applyFont="1" applyFill="1" applyBorder="1" applyAlignment="1">
      <alignment vertical="center" shrinkToFit="1"/>
    </xf>
    <xf numFmtId="49" fontId="9" fillId="9" borderId="110" xfId="9" applyNumberFormat="1" applyFont="1" applyFill="1" applyBorder="1" applyAlignment="1" applyProtection="1">
      <alignment vertical="center"/>
    </xf>
    <xf numFmtId="49" fontId="9" fillId="9" borderId="111" xfId="6" applyNumberFormat="1" applyFont="1" applyFill="1" applyBorder="1">
      <alignment vertical="center"/>
    </xf>
    <xf numFmtId="0" fontId="1" fillId="0" borderId="17" xfId="6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2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1" fillId="0" borderId="83" xfId="7" applyFont="1" applyBorder="1" applyAlignment="1">
      <alignment horizontal="center" vertical="center" shrinkToFit="1"/>
    </xf>
    <xf numFmtId="0" fontId="1" fillId="0" borderId="36" xfId="0" applyFont="1" applyBorder="1" applyAlignment="1">
      <alignment horizontal="center" vertical="center" shrinkToFit="1"/>
    </xf>
    <xf numFmtId="49" fontId="9" fillId="0" borderId="105" xfId="6" applyNumberFormat="1" applyFont="1" applyBorder="1" applyAlignment="1">
      <alignment vertical="center" shrinkToFit="1"/>
    </xf>
    <xf numFmtId="49" fontId="9" fillId="0" borderId="106" xfId="6" applyNumberFormat="1" applyFont="1" applyBorder="1" applyAlignment="1">
      <alignment vertical="center" shrinkToFit="1"/>
    </xf>
    <xf numFmtId="49" fontId="9" fillId="0" borderId="103" xfId="9" applyNumberFormat="1" applyFont="1" applyBorder="1" applyAlignment="1" applyProtection="1">
      <alignment vertical="center" shrinkToFit="1"/>
    </xf>
    <xf numFmtId="49" fontId="9" fillId="0" borderId="104" xfId="6" applyNumberFormat="1" applyFont="1" applyBorder="1" applyAlignment="1">
      <alignment vertical="center" shrinkToFit="1"/>
    </xf>
    <xf numFmtId="0" fontId="1" fillId="0" borderId="4" xfId="0" applyFont="1" applyBorder="1" applyAlignment="1">
      <alignment horizontal="center" vertical="center" wrapText="1"/>
    </xf>
    <xf numFmtId="49" fontId="1" fillId="0" borderId="103" xfId="12" applyNumberFormat="1" applyFont="1" applyBorder="1" applyAlignment="1">
      <alignment vertical="center"/>
    </xf>
    <xf numFmtId="49" fontId="9" fillId="0" borderId="104" xfId="1" applyNumberFormat="1" applyFont="1" applyBorder="1">
      <alignment vertical="center"/>
    </xf>
    <xf numFmtId="49" fontId="1" fillId="0" borderId="0" xfId="12" applyNumberFormat="1" applyFont="1" applyAlignment="1">
      <alignment vertical="center"/>
    </xf>
    <xf numFmtId="49" fontId="9" fillId="0" borderId="0" xfId="0" applyNumberFormat="1" applyFont="1" applyAlignment="1">
      <alignment vertical="center"/>
    </xf>
    <xf numFmtId="49" fontId="1" fillId="0" borderId="17" xfId="12" applyNumberFormat="1" applyFont="1" applyBorder="1" applyAlignment="1">
      <alignment vertical="center"/>
    </xf>
    <xf numFmtId="49" fontId="9" fillId="0" borderId="115" xfId="1" applyNumberFormat="1" applyFont="1" applyBorder="1">
      <alignment vertical="center"/>
    </xf>
    <xf numFmtId="49" fontId="9" fillId="0" borderId="105" xfId="9" applyNumberFormat="1" applyFont="1" applyBorder="1" applyAlignment="1" applyProtection="1">
      <alignment vertical="center" shrinkToFit="1"/>
    </xf>
    <xf numFmtId="0" fontId="9" fillId="0" borderId="103" xfId="6" applyFont="1" applyBorder="1">
      <alignment vertical="center"/>
    </xf>
    <xf numFmtId="0" fontId="9" fillId="0" borderId="122" xfId="0" applyFont="1" applyBorder="1" applyAlignment="1">
      <alignment vertical="center"/>
    </xf>
    <xf numFmtId="49" fontId="1" fillId="0" borderId="109" xfId="12" applyNumberFormat="1" applyFont="1" applyBorder="1" applyAlignment="1">
      <alignment vertical="center" shrinkToFit="1"/>
    </xf>
    <xf numFmtId="49" fontId="9" fillId="0" borderId="114" xfId="0" applyNumberFormat="1" applyFont="1" applyBorder="1" applyAlignment="1">
      <alignment vertical="center" shrinkToFit="1"/>
    </xf>
  </cellXfs>
  <cellStyles count="14">
    <cellStyle name="ハイパーリンク" xfId="12" builtinId="8"/>
    <cellStyle name="ハイパーリンク 2" xfId="9" xr:uid="{5042FA83-DEC2-4A40-98D5-19C76D436DBA}"/>
    <cellStyle name="標準" xfId="0" builtinId="0"/>
    <cellStyle name="標準 2" xfId="1" xr:uid="{00000000-0005-0000-0000-000001000000}"/>
    <cellStyle name="標準 3" xfId="2" xr:uid="{00000000-0005-0000-0000-000002000000}"/>
    <cellStyle name="標準 4" xfId="3" xr:uid="{00000000-0005-0000-0000-000003000000}"/>
    <cellStyle name="標準 4 2" xfId="8" xr:uid="{708608B9-AD48-4434-AAC9-5DEB50A3A34D}"/>
    <cellStyle name="標準 5" xfId="4" xr:uid="{00000000-0005-0000-0000-000004000000}"/>
    <cellStyle name="標準 6" xfId="6" xr:uid="{EC0FF71E-9DFB-4CF1-B5FC-2E74E69925A1}"/>
    <cellStyle name="標準_2010年度後期加盟団体一覧" xfId="10" xr:uid="{99F92FE5-FDED-4467-B3B1-9646283F9C8C}"/>
    <cellStyle name="標準_2010年度後期加盟団体一覧 2" xfId="13" xr:uid="{DD87A7D1-930C-4A37-8692-0985D6670182}"/>
    <cellStyle name="標準_2012年度加盟チーム名簿.xls" xfId="7" xr:uid="{DDB38275-F87C-440A-8319-0C3C635939F3}"/>
    <cellStyle name="標準_2012年度加盟チーム名簿.xls 2" xfId="11" xr:uid="{D98FAAD4-0765-4CE4-8677-FC438AE1A76C}"/>
    <cellStyle name="標準_2012年度加盟チーム名簿.xls_131015 Sリーグ連絡簿" xfId="5" xr:uid="{4060B100-D12A-4C49-9B94-91C5F777F604}"/>
  </cellStyles>
  <dxfs count="0"/>
  <tableStyles count="0" defaultTableStyle="TableStyleMedium9" defaultPivotStyle="PivotStyleLight16"/>
  <colors>
    <mruColors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3569;&#24180;&#12469;&#12483;&#12459;&#12540;/&#65331;&#12522;&#12540;&#12464;/2021&#24460;&#26399;&#12522;&#12540;&#12464;/&#9734;S&#65300;&#12522;&#12540;&#12464;(2021&#24460;&#26399;2&#26376;)&#23550;&#25126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対戦表 "/>
      <sheetName val="①対戦日程"/>
      <sheetName val="②優秀選手・得点王"/>
      <sheetName val="③グランド使用(前期)"/>
      <sheetName val="サマリー"/>
      <sheetName val="S4ﾘｰｸﾞ(2021)名簿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mailto:chara.136t@docomo.ne.jp" TargetMode="External"/><Relationship Id="rId13" Type="http://schemas.openxmlformats.org/officeDocument/2006/relationships/hyperlink" Target="mailto:rah252521@gmail.com" TargetMode="External"/><Relationship Id="rId18" Type="http://schemas.openxmlformats.org/officeDocument/2006/relationships/hyperlink" Target="mailto:neos.fc.01.f@ezweb.ne.jp" TargetMode="External"/><Relationship Id="rId26" Type="http://schemas.openxmlformats.org/officeDocument/2006/relationships/hyperlink" Target="mailto:eab5685fd7dghr@softbank.ne.jp" TargetMode="External"/><Relationship Id="rId3" Type="http://schemas.openxmlformats.org/officeDocument/2006/relationships/hyperlink" Target="mailto:festa.fc@jcom.home.ne.jp" TargetMode="External"/><Relationship Id="rId21" Type="http://schemas.openxmlformats.org/officeDocument/2006/relationships/hyperlink" Target="mailto:abbeyroad323@ybb.ne.jp" TargetMode="External"/><Relationship Id="rId7" Type="http://schemas.openxmlformats.org/officeDocument/2006/relationships/hyperlink" Target="mailto:chara.136t@jcom.zaq.ne.jp" TargetMode="External"/><Relationship Id="rId12" Type="http://schemas.openxmlformats.org/officeDocument/2006/relationships/hyperlink" Target="mailto:cozy33bear@gmail.com" TargetMode="External"/><Relationship Id="rId17" Type="http://schemas.openxmlformats.org/officeDocument/2006/relationships/hyperlink" Target="mailto:yu8.s-18@i.softbank.jp" TargetMode="External"/><Relationship Id="rId25" Type="http://schemas.openxmlformats.org/officeDocument/2006/relationships/hyperlink" Target="mailto:ithink@wajoy.co.jp" TargetMode="External"/><Relationship Id="rId2" Type="http://schemas.openxmlformats.org/officeDocument/2006/relationships/hyperlink" Target="mailto:y-kaminaka@ezweb.ne.jp" TargetMode="External"/><Relationship Id="rId16" Type="http://schemas.openxmlformats.org/officeDocument/2006/relationships/hyperlink" Target="mailto:yazaki605@ybb.ne.jp" TargetMode="External"/><Relationship Id="rId20" Type="http://schemas.openxmlformats.org/officeDocument/2006/relationships/hyperlink" Target="mailto:harasawa1228@gmail.com" TargetMode="External"/><Relationship Id="rId1" Type="http://schemas.openxmlformats.org/officeDocument/2006/relationships/hyperlink" Target="mailto:kaminaka@boysoccer.club" TargetMode="External"/><Relationship Id="rId6" Type="http://schemas.openxmlformats.org/officeDocument/2006/relationships/hyperlink" Target="mailto:fred.eric.330648893@docomo.ne.jp" TargetMode="External"/><Relationship Id="rId11" Type="http://schemas.openxmlformats.org/officeDocument/2006/relationships/hyperlink" Target="mailto:hiru-ssssm@t.vodafone.ne.jp" TargetMode="External"/><Relationship Id="rId24" Type="http://schemas.openxmlformats.org/officeDocument/2006/relationships/hyperlink" Target="mailto:katogen.3@ozzio.jp" TargetMode="External"/><Relationship Id="rId5" Type="http://schemas.openxmlformats.org/officeDocument/2006/relationships/hyperlink" Target="mailto:katou.gen.111@docomo.ne.jp" TargetMode="External"/><Relationship Id="rId15" Type="http://schemas.openxmlformats.org/officeDocument/2006/relationships/hyperlink" Target="mailto:mhikk_07@ezweb.ne.jp" TargetMode="External"/><Relationship Id="rId23" Type="http://schemas.openxmlformats.org/officeDocument/2006/relationships/hyperlink" Target="mailto:h.kaizuka@asashi-sc.net" TargetMode="External"/><Relationship Id="rId28" Type="http://schemas.openxmlformats.org/officeDocument/2006/relationships/printerSettings" Target="../printerSettings/printerSettings6.bin"/><Relationship Id="rId10" Type="http://schemas.openxmlformats.org/officeDocument/2006/relationships/hyperlink" Target="mailto:so-ko@f2.dion.ne.jp" TargetMode="External"/><Relationship Id="rId19" Type="http://schemas.openxmlformats.org/officeDocument/2006/relationships/hyperlink" Target="mailto:y-harasawa@tbc,t-com.ne.jp" TargetMode="External"/><Relationship Id="rId4" Type="http://schemas.openxmlformats.org/officeDocument/2006/relationships/hyperlink" Target="mailto:katougen.3@gmail.com" TargetMode="External"/><Relationship Id="rId9" Type="http://schemas.openxmlformats.org/officeDocument/2006/relationships/hyperlink" Target="mailto:oobuchi@j-leaguers.info" TargetMode="External"/><Relationship Id="rId14" Type="http://schemas.openxmlformats.org/officeDocument/2006/relationships/hyperlink" Target="mailto:mhikk_07@yahoo.co.jp" TargetMode="External"/><Relationship Id="rId22" Type="http://schemas.openxmlformats.org/officeDocument/2006/relationships/hyperlink" Target="mailto:abbey323@ezweb.ne.jp" TargetMode="External"/><Relationship Id="rId27" Type="http://schemas.openxmlformats.org/officeDocument/2006/relationships/hyperlink" Target="mailto:katogen.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66FF"/>
  </sheetPr>
  <dimension ref="A1:AU31"/>
  <sheetViews>
    <sheetView zoomScaleNormal="100" workbookViewId="0">
      <pane xSplit="2" ySplit="1" topLeftCell="C2" activePane="bottomRight" state="frozen"/>
      <selection activeCell="G65" sqref="G65"/>
      <selection pane="topRight" activeCell="G65" sqref="G65"/>
      <selection pane="bottomLeft" activeCell="G65" sqref="G65"/>
      <selection pane="bottomRight" activeCell="X29" sqref="X29"/>
    </sheetView>
  </sheetViews>
  <sheetFormatPr defaultColWidth="9" defaultRowHeight="13.5" x14ac:dyDescent="0.15"/>
  <cols>
    <col min="1" max="1" width="2.625" style="1" customWidth="1"/>
    <col min="2" max="2" width="9.75" style="1" customWidth="1"/>
    <col min="3" max="3" width="4.125" style="2" customWidth="1"/>
    <col min="4" max="4" width="3.125" style="2" customWidth="1"/>
    <col min="5" max="5" width="3.625" style="2" customWidth="1"/>
    <col min="6" max="6" width="4.125" style="2" customWidth="1"/>
    <col min="7" max="7" width="3.125" style="2" customWidth="1"/>
    <col min="8" max="8" width="3.625" style="2" customWidth="1"/>
    <col min="9" max="9" width="4.125" style="2" customWidth="1"/>
    <col min="10" max="10" width="3.125" style="2" customWidth="1"/>
    <col min="11" max="11" width="3.625" style="2" customWidth="1"/>
    <col min="12" max="12" width="4.125" style="2" customWidth="1"/>
    <col min="13" max="13" width="3.125" style="2" customWidth="1"/>
    <col min="14" max="14" width="3.625" style="2" customWidth="1"/>
    <col min="15" max="15" width="4.125" style="2" customWidth="1"/>
    <col min="16" max="16" width="3.125" style="2" customWidth="1"/>
    <col min="17" max="17" width="3.625" style="2" customWidth="1"/>
    <col min="18" max="18" width="4.125" style="2" customWidth="1"/>
    <col min="19" max="19" width="3.125" style="2" customWidth="1"/>
    <col min="20" max="20" width="3.625" style="2" customWidth="1"/>
    <col min="21" max="21" width="4.125" style="2" customWidth="1"/>
    <col min="22" max="22" width="3.125" style="2" customWidth="1"/>
    <col min="23" max="23" width="3.625" style="2" customWidth="1"/>
    <col min="24" max="32" width="3.375" style="2" customWidth="1"/>
    <col min="33" max="33" width="1.5" style="2" customWidth="1"/>
    <col min="34" max="34" width="6" style="2" customWidth="1"/>
    <col min="35" max="35" width="3.625" style="2" customWidth="1"/>
    <col min="36" max="43" width="3.625" style="1" customWidth="1"/>
    <col min="44" max="50" width="2.375" style="1" customWidth="1"/>
    <col min="51" max="16384" width="9" style="1"/>
  </cols>
  <sheetData>
    <row r="1" spans="1:35" ht="20.25" customHeight="1" thickBot="1" x14ac:dyDescent="0.2">
      <c r="A1" s="21" t="s">
        <v>0</v>
      </c>
      <c r="B1" s="22" t="s">
        <v>1</v>
      </c>
      <c r="C1" s="369" t="str">
        <f>B2</f>
        <v>NEOS FC</v>
      </c>
      <c r="D1" s="370"/>
      <c r="E1" s="370"/>
      <c r="F1" s="370" t="str">
        <f>B5</f>
        <v>武蔵野FC</v>
      </c>
      <c r="G1" s="370"/>
      <c r="H1" s="370"/>
      <c r="I1" s="370" t="str">
        <f>B8</f>
        <v>栗橋南</v>
      </c>
      <c r="J1" s="370"/>
      <c r="K1" s="370"/>
      <c r="L1" s="370" t="str">
        <f>B11</f>
        <v>川口ｱｲｼﾝｸ</v>
      </c>
      <c r="M1" s="370"/>
      <c r="N1" s="370"/>
      <c r="O1" s="370" t="str">
        <f>B14</f>
        <v>朝志ヶ丘</v>
      </c>
      <c r="P1" s="370"/>
      <c r="Q1" s="370"/>
      <c r="R1" s="370" t="str">
        <f>B17</f>
        <v>大宮七里</v>
      </c>
      <c r="S1" s="370"/>
      <c r="T1" s="370"/>
      <c r="U1" s="370" t="str">
        <f>B20</f>
        <v>蕨　南</v>
      </c>
      <c r="V1" s="370"/>
      <c r="W1" s="370"/>
      <c r="X1" s="23" t="s">
        <v>2</v>
      </c>
      <c r="Y1" s="24" t="s">
        <v>3</v>
      </c>
      <c r="Z1" s="24" t="s">
        <v>4</v>
      </c>
      <c r="AA1" s="24" t="s">
        <v>5</v>
      </c>
      <c r="AB1" s="24" t="s">
        <v>6</v>
      </c>
      <c r="AC1" s="24" t="s">
        <v>7</v>
      </c>
      <c r="AD1" s="24" t="s">
        <v>8</v>
      </c>
      <c r="AE1" s="24" t="s">
        <v>9</v>
      </c>
      <c r="AF1" s="25" t="s">
        <v>10</v>
      </c>
      <c r="AG1" s="1"/>
      <c r="AH1" s="1"/>
      <c r="AI1" s="1"/>
    </row>
    <row r="2" spans="1:35" ht="15.95" customHeight="1" x14ac:dyDescent="0.15">
      <c r="A2" s="386">
        <v>1</v>
      </c>
      <c r="B2" s="388" t="s">
        <v>135</v>
      </c>
      <c r="C2" s="371"/>
      <c r="D2" s="372"/>
      <c r="E2" s="373"/>
      <c r="F2" s="26">
        <f>IF(対戦日程!C2="","",対戦日程!C2)</f>
        <v>8</v>
      </c>
      <c r="G2" s="27" t="s">
        <v>11</v>
      </c>
      <c r="H2" s="28">
        <f>IF(対戦日程!E2="","",対戦日程!E2)</f>
        <v>0</v>
      </c>
      <c r="I2" s="26" t="str">
        <f>IF(対戦日程!C3="","",対戦日程!C3)</f>
        <v/>
      </c>
      <c r="J2" s="27" t="s">
        <v>11</v>
      </c>
      <c r="K2" s="28" t="str">
        <f>IF(対戦日程!E3="","",対戦日程!E3)</f>
        <v/>
      </c>
      <c r="L2" s="26">
        <f>IF(対戦日程!C4="","",対戦日程!C4)</f>
        <v>1</v>
      </c>
      <c r="M2" s="27" t="s">
        <v>11</v>
      </c>
      <c r="N2" s="28">
        <f>IF(対戦日程!E4="","",対戦日程!E4)</f>
        <v>2</v>
      </c>
      <c r="O2" s="26">
        <f>IF(対戦日程!C5="","",対戦日程!C5)</f>
        <v>2</v>
      </c>
      <c r="P2" s="27" t="s">
        <v>11</v>
      </c>
      <c r="Q2" s="28">
        <f>IF(対戦日程!E5="","",対戦日程!E5)</f>
        <v>0</v>
      </c>
      <c r="R2" s="26">
        <f>IF(対戦日程!C6="","",対戦日程!C6)</f>
        <v>15</v>
      </c>
      <c r="S2" s="27" t="s">
        <v>11</v>
      </c>
      <c r="T2" s="28">
        <f>IF(対戦日程!E6="","",対戦日程!E6)</f>
        <v>0</v>
      </c>
      <c r="U2" s="26">
        <f>IF(対戦日程!C7="","",対戦日程!C7)</f>
        <v>24</v>
      </c>
      <c r="V2" s="27" t="s">
        <v>11</v>
      </c>
      <c r="W2" s="28">
        <f>IF(対戦日程!E7="","",対戦日程!E7)</f>
        <v>0</v>
      </c>
      <c r="X2" s="384">
        <f>Y2+Z2+AA2</f>
        <v>5</v>
      </c>
      <c r="Y2" s="353">
        <f>COUNTIF(C3:W3,"○")</f>
        <v>4</v>
      </c>
      <c r="Z2" s="353">
        <f>COUNTIF(C3:W3,"△")</f>
        <v>0</v>
      </c>
      <c r="AA2" s="353">
        <f>COUNTIF(C3:W3,"●")</f>
        <v>1</v>
      </c>
      <c r="AB2" s="382">
        <f>IF(X2=0,-0.4,Y2*3+Z2+AC2*0.0001+AE2*0.001)</f>
        <v>12.053000000000001</v>
      </c>
      <c r="AC2" s="353">
        <f>IF(C2="",0,C2)+IF(F2="",0,F2)+IF(I2="",0,I2)+IF(L2="",0,L2)+IF(O2="",0,O2)+IF(R2="",0,R2)+IF(U2="",0,U2)</f>
        <v>50</v>
      </c>
      <c r="AD2" s="353">
        <f>IF(E2="",0,E2)+IF(H2="",0,H2)+IF(K2="",0,K2)+IF(N2="",0,N2)+IF(Q2="",0,Q2)+IF(T2="",0,T2)+IF(W2="",0,W2)</f>
        <v>2</v>
      </c>
      <c r="AE2" s="353">
        <f>AC2-AD2</f>
        <v>48</v>
      </c>
      <c r="AF2" s="378">
        <f>IF(X2=0,"-",(RANK(AB2,AB$2:AB$22,0)))</f>
        <v>1</v>
      </c>
      <c r="AG2" s="1"/>
      <c r="AH2" s="1"/>
      <c r="AI2" s="1"/>
    </row>
    <row r="3" spans="1:35" ht="15.95" customHeight="1" x14ac:dyDescent="0.15">
      <c r="A3" s="340"/>
      <c r="B3" s="346"/>
      <c r="C3" s="374"/>
      <c r="D3" s="364"/>
      <c r="E3" s="365"/>
      <c r="F3" s="348" t="str">
        <f>IF(F2="","-",(IF((F2-H2)&gt;0,"○",IF((F2-H2)=0,"△","●"))))</f>
        <v>○</v>
      </c>
      <c r="G3" s="343"/>
      <c r="H3" s="344"/>
      <c r="I3" s="348" t="str">
        <f>IF(I2="","-",(IF((I2-K2)&gt;0,"○",IF((I2-K2)=0,"△","●"))))</f>
        <v>-</v>
      </c>
      <c r="J3" s="343"/>
      <c r="K3" s="344"/>
      <c r="L3" s="348" t="str">
        <f>IF(L2="","-",(IF((L2-N2)&gt;0,"○",IF((L2-N2)=0,"△","●"))))</f>
        <v>●</v>
      </c>
      <c r="M3" s="343"/>
      <c r="N3" s="344"/>
      <c r="O3" s="348" t="str">
        <f>IF(O2="","-",(IF((O2-Q2)&gt;0,"○",IF((O2-Q2)=0,"△","●"))))</f>
        <v>○</v>
      </c>
      <c r="P3" s="343"/>
      <c r="Q3" s="344"/>
      <c r="R3" s="348" t="str">
        <f>IF(R2="","-",(IF((R2-T2)&gt;0,"○",IF((R2-T2)=0,"△","●"))))</f>
        <v>○</v>
      </c>
      <c r="S3" s="343"/>
      <c r="T3" s="344"/>
      <c r="U3" s="348" t="str">
        <f>IF(U2="","-",(IF((U2-W2)&gt;0,"○",IF((U2-W2)=0,"△","●"))))</f>
        <v>○</v>
      </c>
      <c r="V3" s="343"/>
      <c r="W3" s="344"/>
      <c r="X3" s="355"/>
      <c r="Y3" s="354"/>
      <c r="Z3" s="354"/>
      <c r="AA3" s="354"/>
      <c r="AB3" s="381"/>
      <c r="AC3" s="354"/>
      <c r="AD3" s="354"/>
      <c r="AE3" s="354"/>
      <c r="AF3" s="379"/>
      <c r="AG3" s="1"/>
      <c r="AH3" s="1"/>
      <c r="AI3" s="1"/>
    </row>
    <row r="4" spans="1:35" ht="15.95" customHeight="1" x14ac:dyDescent="0.15">
      <c r="A4" s="387"/>
      <c r="B4" s="389"/>
      <c r="C4" s="375"/>
      <c r="D4" s="376"/>
      <c r="E4" s="377"/>
      <c r="F4" s="32">
        <f>IF(対戦日程!G2="","",対戦日程!G2)</f>
        <v>44737</v>
      </c>
      <c r="G4" s="358" t="str">
        <f>IF(対戦日程!H2="","",対戦日程!H2)</f>
        <v>蕨南小</v>
      </c>
      <c r="H4" s="359"/>
      <c r="I4" s="32" t="str">
        <f>IF(対戦日程!G3="","",対戦日程!G3)</f>
        <v/>
      </c>
      <c r="J4" s="358" t="str">
        <f>IF(対戦日程!H3="","",対戦日程!H3)</f>
        <v/>
      </c>
      <c r="K4" s="359"/>
      <c r="L4" s="32">
        <f>IF(対戦日程!G4="","",対戦日程!G4)</f>
        <v>44737</v>
      </c>
      <c r="M4" s="358" t="str">
        <f>IF(対戦日程!H4="","",対戦日程!H4)</f>
        <v>蕨南小</v>
      </c>
      <c r="N4" s="359"/>
      <c r="O4" s="32">
        <f>IF(対戦日程!G5="","",対戦日程!G5)</f>
        <v>44730</v>
      </c>
      <c r="P4" s="358" t="str">
        <f>IF(対戦日程!H5="","",対戦日程!H5)</f>
        <v>朝霞第３小</v>
      </c>
      <c r="Q4" s="359"/>
      <c r="R4" s="37">
        <f>IF(対戦日程!G6="","",対戦日程!G6)</f>
        <v>44730</v>
      </c>
      <c r="S4" s="358" t="str">
        <f>IF(対戦日程!H6="","",対戦日程!H6)</f>
        <v>朝霞第３小</v>
      </c>
      <c r="T4" s="359"/>
      <c r="U4" s="37">
        <f>IF(対戦日程!G7="","",対戦日程!G7)</f>
        <v>44730</v>
      </c>
      <c r="V4" s="358" t="str">
        <f>IF(対戦日程!H7="","",対戦日程!H7)</f>
        <v>朝霞第３小</v>
      </c>
      <c r="W4" s="359"/>
      <c r="X4" s="355"/>
      <c r="Y4" s="354"/>
      <c r="Z4" s="354"/>
      <c r="AA4" s="354"/>
      <c r="AB4" s="383"/>
      <c r="AC4" s="354"/>
      <c r="AD4" s="354"/>
      <c r="AE4" s="354"/>
      <c r="AF4" s="380"/>
      <c r="AG4" s="1"/>
      <c r="AH4" s="1"/>
      <c r="AI4" s="1"/>
    </row>
    <row r="5" spans="1:35" ht="15.95" customHeight="1" x14ac:dyDescent="0.15">
      <c r="A5" s="339">
        <v>2</v>
      </c>
      <c r="B5" s="345" t="s">
        <v>136</v>
      </c>
      <c r="C5" s="33">
        <f>IF(対戦日程!E2="","",対戦日程!E2)</f>
        <v>0</v>
      </c>
      <c r="D5" s="33" t="s">
        <v>12</v>
      </c>
      <c r="E5" s="34">
        <f>IF(対戦日程!C2="","",対戦日程!C2)</f>
        <v>8</v>
      </c>
      <c r="F5" s="360"/>
      <c r="G5" s="361"/>
      <c r="H5" s="362"/>
      <c r="I5" s="35">
        <f>IF(対戦日程!C8="","",対戦日程!C8)</f>
        <v>4</v>
      </c>
      <c r="J5" s="33" t="s">
        <v>12</v>
      </c>
      <c r="K5" s="34">
        <f>IF(対戦日程!E8="","",対戦日程!E8)</f>
        <v>0</v>
      </c>
      <c r="L5" s="35" t="str">
        <f>IF(対戦日程!C9="","",対戦日程!C9)</f>
        <v/>
      </c>
      <c r="M5" s="33" t="s">
        <v>12</v>
      </c>
      <c r="N5" s="34" t="str">
        <f>IF(対戦日程!E9="","",対戦日程!E9)</f>
        <v/>
      </c>
      <c r="O5" s="35" t="str">
        <f>IF(対戦日程!C10="","",対戦日程!C10)</f>
        <v/>
      </c>
      <c r="P5" s="33" t="s">
        <v>12</v>
      </c>
      <c r="Q5" s="34" t="str">
        <f>IF(対戦日程!E10="","",対戦日程!E10)</f>
        <v/>
      </c>
      <c r="R5" s="29" t="str">
        <f>IF(対戦日程!C11="","",対戦日程!C11)</f>
        <v/>
      </c>
      <c r="S5" s="30" t="s">
        <v>12</v>
      </c>
      <c r="T5" s="31" t="str">
        <f>IF(対戦日程!E11="","",対戦日程!E11)</f>
        <v/>
      </c>
      <c r="U5" s="35">
        <f>IF(対戦日程!C12="","",対戦日程!C12)</f>
        <v>7</v>
      </c>
      <c r="V5" s="33" t="s">
        <v>12</v>
      </c>
      <c r="W5" s="34">
        <f>IF(対戦日程!E12="","",対戦日程!E12)</f>
        <v>0</v>
      </c>
      <c r="X5" s="355">
        <f>Y5+Z5+AA5</f>
        <v>3</v>
      </c>
      <c r="Y5" s="354">
        <f>COUNTIF(C6:W6,"○")</f>
        <v>2</v>
      </c>
      <c r="Z5" s="354">
        <f>COUNTIF(C6:W6,"△")</f>
        <v>0</v>
      </c>
      <c r="AA5" s="354">
        <f>COUNTIF(C6:W6,"●")</f>
        <v>1</v>
      </c>
      <c r="AB5" s="381">
        <f>IF(X5=0,-0.4,Y5*3+Z5+AC5*0.0001+AE5*0.001)</f>
        <v>6.0041000000000002</v>
      </c>
      <c r="AC5" s="354">
        <f>IF(C5="",0,C5)+IF(F5="",0,F5)+IF(I5="",0,I5)+IF(L5="",0,L5)+IF(O5="",0,O5)+IF(R5="",0,R5)+IF(U5="",0,U5)</f>
        <v>11</v>
      </c>
      <c r="AD5" s="354">
        <f>IF(E5="",0,E5)+IF(H5="",0,H5)+IF(K5="",0,K5)+IF(N5="",0,N5)+IF(Q5="",0,Q5)+IF(T5="",0,T5)+IF(W5="",0,W5)</f>
        <v>8</v>
      </c>
      <c r="AE5" s="354">
        <f>AC5-AD5</f>
        <v>3</v>
      </c>
      <c r="AF5" s="379">
        <f>IF(X5=0,"-",(RANK(AB5,AB$2:AB$22,0)))</f>
        <v>4</v>
      </c>
      <c r="AG5" s="1"/>
      <c r="AH5" s="1"/>
      <c r="AI5" s="1"/>
    </row>
    <row r="6" spans="1:35" ht="15.95" customHeight="1" x14ac:dyDescent="0.15">
      <c r="A6" s="340"/>
      <c r="B6" s="346"/>
      <c r="C6" s="342" t="str">
        <f>IF(C5="","-",(IF((C5-E5)&gt;0,"○",IF((C5-E5)=0,"△","●"))))</f>
        <v>●</v>
      </c>
      <c r="D6" s="343"/>
      <c r="E6" s="344"/>
      <c r="F6" s="363"/>
      <c r="G6" s="364"/>
      <c r="H6" s="365"/>
      <c r="I6" s="348" t="str">
        <f>IF(I5="","-",(IF((I5-K5)&gt;0,"○",IF((I5-K5)=0,"△","●"))))</f>
        <v>○</v>
      </c>
      <c r="J6" s="343"/>
      <c r="K6" s="344"/>
      <c r="L6" s="348" t="str">
        <f>IF(L5="","-",(IF((L5-N5)&gt;0,"○",IF((L5-N5)=0,"△","●"))))</f>
        <v>-</v>
      </c>
      <c r="M6" s="343"/>
      <c r="N6" s="344"/>
      <c r="O6" s="348" t="str">
        <f>IF(O5="","-",(IF((O5-Q5)&gt;0,"○",IF((O5-Q5)=0,"△","●"))))</f>
        <v>-</v>
      </c>
      <c r="P6" s="343"/>
      <c r="Q6" s="344"/>
      <c r="R6" s="348" t="str">
        <f>IF(R5="","-",(IF((R5-T5)&gt;0,"○",IF((R5-T5)=0,"△","●"))))</f>
        <v>-</v>
      </c>
      <c r="S6" s="343"/>
      <c r="T6" s="344"/>
      <c r="U6" s="348" t="str">
        <f>IF(U5="","-",(IF((U5-W5)&gt;0,"○",IF((U5-W5)=0,"△","●"))))</f>
        <v>○</v>
      </c>
      <c r="V6" s="343"/>
      <c r="W6" s="344"/>
      <c r="X6" s="355"/>
      <c r="Y6" s="354"/>
      <c r="Z6" s="354"/>
      <c r="AA6" s="354"/>
      <c r="AB6" s="381"/>
      <c r="AC6" s="354"/>
      <c r="AD6" s="354"/>
      <c r="AE6" s="354"/>
      <c r="AF6" s="379"/>
      <c r="AG6" s="1"/>
      <c r="AH6" s="1"/>
      <c r="AI6" s="1"/>
    </row>
    <row r="7" spans="1:35" ht="15.95" customHeight="1" x14ac:dyDescent="0.15">
      <c r="A7" s="387"/>
      <c r="B7" s="389"/>
      <c r="C7" s="36">
        <f>IF(対戦日程!G2="","",対戦日程!G2)</f>
        <v>44737</v>
      </c>
      <c r="D7" s="358" t="str">
        <f>IF(対戦日程!H2="","",対戦日程!H2)</f>
        <v>蕨南小</v>
      </c>
      <c r="E7" s="359"/>
      <c r="F7" s="385"/>
      <c r="G7" s="376"/>
      <c r="H7" s="377"/>
      <c r="I7" s="32">
        <f>IF(対戦日程!G8="","",対戦日程!G8)</f>
        <v>44737</v>
      </c>
      <c r="J7" s="358" t="str">
        <f>IF(対戦日程!H8="","",対戦日程!H8)</f>
        <v>蕨南小</v>
      </c>
      <c r="K7" s="359"/>
      <c r="L7" s="32">
        <f>IF(対戦日程!G9="","",対戦日程!G9)</f>
        <v>44758</v>
      </c>
      <c r="M7" s="358" t="str">
        <f>IF(対戦日程!H9="","",対戦日程!H9)</f>
        <v>朝霞第３小</v>
      </c>
      <c r="N7" s="359"/>
      <c r="O7" s="32">
        <f>IF(対戦日程!G10="","",対戦日程!G10)</f>
        <v>44758</v>
      </c>
      <c r="P7" s="358" t="str">
        <f>IF(対戦日程!H10="","",対戦日程!H10)</f>
        <v>朝霞第３小</v>
      </c>
      <c r="Q7" s="359"/>
      <c r="R7" s="32" t="str">
        <f>IF(対戦日程!G11="","",対戦日程!G11)</f>
        <v/>
      </c>
      <c r="S7" s="358" t="str">
        <f>IF(対戦日程!H11="","",対戦日程!H11)</f>
        <v/>
      </c>
      <c r="T7" s="359"/>
      <c r="U7" s="37">
        <f>IF(対戦日程!G12="","",対戦日程!G12)</f>
        <v>44737</v>
      </c>
      <c r="V7" s="358" t="str">
        <f>IF(対戦日程!H12="","",対戦日程!H12)</f>
        <v>蕨南小</v>
      </c>
      <c r="W7" s="359"/>
      <c r="X7" s="355"/>
      <c r="Y7" s="354"/>
      <c r="Z7" s="354"/>
      <c r="AA7" s="354"/>
      <c r="AB7" s="381"/>
      <c r="AC7" s="354"/>
      <c r="AD7" s="354"/>
      <c r="AE7" s="354"/>
      <c r="AF7" s="379"/>
      <c r="AG7" s="1"/>
      <c r="AH7" s="1"/>
      <c r="AI7" s="1"/>
    </row>
    <row r="8" spans="1:35" ht="15.95" customHeight="1" x14ac:dyDescent="0.15">
      <c r="A8" s="339">
        <v>3</v>
      </c>
      <c r="B8" s="345" t="s">
        <v>137</v>
      </c>
      <c r="C8" s="33" t="str">
        <f>IF(対戦日程!E3="","",対戦日程!E3)</f>
        <v/>
      </c>
      <c r="D8" s="33" t="s">
        <v>11</v>
      </c>
      <c r="E8" s="34" t="str">
        <f>IF(対戦日程!C3="","",対戦日程!C3)</f>
        <v/>
      </c>
      <c r="F8" s="35">
        <f>IF(対戦日程!E8="","",対戦日程!E8)</f>
        <v>0</v>
      </c>
      <c r="G8" s="33" t="s">
        <v>12</v>
      </c>
      <c r="H8" s="34">
        <f>IF(対戦日程!C8="","",対戦日程!C8)</f>
        <v>4</v>
      </c>
      <c r="I8" s="360"/>
      <c r="J8" s="361"/>
      <c r="K8" s="362"/>
      <c r="L8" s="35">
        <f>IF(対戦日程!C13="","",対戦日程!C13)</f>
        <v>0</v>
      </c>
      <c r="M8" s="33" t="s">
        <v>12</v>
      </c>
      <c r="N8" s="34">
        <f>IF(対戦日程!E13="","",対戦日程!E13)</f>
        <v>6</v>
      </c>
      <c r="O8" s="35">
        <f>IF(対戦日程!C14="","",対戦日程!C14)</f>
        <v>0</v>
      </c>
      <c r="P8" s="33" t="s">
        <v>12</v>
      </c>
      <c r="Q8" s="34">
        <f>IF(対戦日程!E14="","",対戦日程!E14)</f>
        <v>7</v>
      </c>
      <c r="R8" s="35" t="str">
        <f>IF(対戦日程!C15="","",対戦日程!C15)</f>
        <v/>
      </c>
      <c r="S8" s="33" t="s">
        <v>12</v>
      </c>
      <c r="T8" s="34" t="str">
        <f>IF(対戦日程!E15="","",対戦日程!E15)</f>
        <v/>
      </c>
      <c r="U8" s="29">
        <f>IF(対戦日程!C16="","",対戦日程!C16)</f>
        <v>3</v>
      </c>
      <c r="V8" s="30" t="s">
        <v>12</v>
      </c>
      <c r="W8" s="31">
        <f>IF(対戦日程!E16="","",対戦日程!E16)</f>
        <v>0</v>
      </c>
      <c r="X8" s="355">
        <f>Y8+Z8+AA8</f>
        <v>4</v>
      </c>
      <c r="Y8" s="354">
        <f>COUNTIF(C9:W9,"○")</f>
        <v>1</v>
      </c>
      <c r="Z8" s="354">
        <f>COUNTIF(C9:W9,"△")</f>
        <v>0</v>
      </c>
      <c r="AA8" s="354">
        <f>COUNTIF(C9:W9,"●")</f>
        <v>3</v>
      </c>
      <c r="AB8" s="381">
        <f>IF(X8=0,-0.4,Y8*3+Z8+AC8*0.0001+AE8*0.001)</f>
        <v>2.9863000000000004</v>
      </c>
      <c r="AC8" s="354">
        <f>IF(C8="",0,C8)+IF(F8="",0,F8)+IF(I8="",0,I8)+IF(L8="",0,L8)+IF(O8="",0,O8)+IF(R8="",0,R8)+IF(U8="",0,U8)</f>
        <v>3</v>
      </c>
      <c r="AD8" s="354">
        <f>IF(E8="",0,E8)+IF(H8="",0,H8)+IF(K8="",0,K8)+IF(N8="",0,N8)+IF(Q8="",0,Q8)+IF(T8="",0,T8)+IF(W8="",0,W8)</f>
        <v>17</v>
      </c>
      <c r="AE8" s="354">
        <f>AC8-AD8</f>
        <v>-14</v>
      </c>
      <c r="AF8" s="379">
        <f>IF(X8=0,"-",(RANK(AB8,AB$2:AB$22,0)))</f>
        <v>6</v>
      </c>
      <c r="AG8" s="1"/>
      <c r="AH8" s="1"/>
      <c r="AI8" s="1"/>
    </row>
    <row r="9" spans="1:35" ht="15.95" customHeight="1" x14ac:dyDescent="0.15">
      <c r="A9" s="340"/>
      <c r="B9" s="346"/>
      <c r="C9" s="342" t="str">
        <f>IF(C8="","-",(IF((C8-E8)&gt;0,"○",IF((C8-E8)=0,"△","●"))))</f>
        <v>-</v>
      </c>
      <c r="D9" s="343"/>
      <c r="E9" s="344"/>
      <c r="F9" s="348" t="str">
        <f>IF(F8="","-",(IF((F8-H8)&gt;0,"○",IF((F8-H8)=0,"△","●"))))</f>
        <v>●</v>
      </c>
      <c r="G9" s="343"/>
      <c r="H9" s="344"/>
      <c r="I9" s="363"/>
      <c r="J9" s="364"/>
      <c r="K9" s="365"/>
      <c r="L9" s="348" t="str">
        <f>IF(L8="","-",(IF((L8-N8)&gt;0,"○",IF((L8-N8)=0,"△","●"))))</f>
        <v>●</v>
      </c>
      <c r="M9" s="343"/>
      <c r="N9" s="344"/>
      <c r="O9" s="348" t="str">
        <f>IF(O8="","-",(IF((O8-Q8)&gt;0,"○",IF((O8-Q8)=0,"△","●"))))</f>
        <v>●</v>
      </c>
      <c r="P9" s="343"/>
      <c r="Q9" s="344"/>
      <c r="R9" s="348" t="str">
        <f>IF(R8="","-",(IF((R8-T8)&gt;0,"○",IF((R8-T8)=0,"△","●"))))</f>
        <v>-</v>
      </c>
      <c r="S9" s="343"/>
      <c r="T9" s="344"/>
      <c r="U9" s="348" t="str">
        <f>IF(U8="","-",(IF((U8-W8)&gt;0,"○",IF((U8-W8)=0,"△","●"))))</f>
        <v>○</v>
      </c>
      <c r="V9" s="343"/>
      <c r="W9" s="344"/>
      <c r="X9" s="355"/>
      <c r="Y9" s="354"/>
      <c r="Z9" s="354"/>
      <c r="AA9" s="354"/>
      <c r="AB9" s="381"/>
      <c r="AC9" s="354"/>
      <c r="AD9" s="354"/>
      <c r="AE9" s="354"/>
      <c r="AF9" s="379"/>
      <c r="AG9" s="1"/>
      <c r="AH9" s="1"/>
      <c r="AI9" s="1"/>
    </row>
    <row r="10" spans="1:35" ht="15.95" customHeight="1" x14ac:dyDescent="0.15">
      <c r="A10" s="387"/>
      <c r="B10" s="389"/>
      <c r="C10" s="36" t="str">
        <f>IF(対戦日程!G3="","",対戦日程!G3)</f>
        <v/>
      </c>
      <c r="D10" s="358" t="str">
        <f xml:space="preserve"> IF(対戦日程!H3="","",対戦日程!H3)</f>
        <v/>
      </c>
      <c r="E10" s="359"/>
      <c r="F10" s="32">
        <f>IF(対戦日程!G8="","",対戦日程!G8)</f>
        <v>44737</v>
      </c>
      <c r="G10" s="358" t="str">
        <f>IF(対戦日程!H8="","",対戦日程!H8)</f>
        <v>蕨南小</v>
      </c>
      <c r="H10" s="359"/>
      <c r="I10" s="385"/>
      <c r="J10" s="376"/>
      <c r="K10" s="377"/>
      <c r="L10" s="32">
        <f>IF(対戦日程!G13="","",対戦日程!G13)</f>
        <v>44737</v>
      </c>
      <c r="M10" s="358" t="str">
        <f>IF(対戦日程!H13="","",対戦日程!H13)</f>
        <v>蕨南小</v>
      </c>
      <c r="N10" s="359"/>
      <c r="O10" s="32">
        <f>IF(対戦日程!G14="","",対戦日程!G14)</f>
        <v>44730</v>
      </c>
      <c r="P10" s="358" t="str">
        <f>IF(対戦日程!H14="","",対戦日程!H14)</f>
        <v>朝霞第３小</v>
      </c>
      <c r="Q10" s="359"/>
      <c r="R10" s="32">
        <f>IF(対戦日程!G15="","",対戦日程!G15)</f>
        <v>44744</v>
      </c>
      <c r="S10" s="358" t="str">
        <f>IF(対戦日程!H15="","",対戦日程!H15)</f>
        <v>栗橋南小</v>
      </c>
      <c r="T10" s="359"/>
      <c r="U10" s="37">
        <f>IF(対戦日程!G16="","",対戦日程!G16)</f>
        <v>44730</v>
      </c>
      <c r="V10" s="358" t="str">
        <f>IF(対戦日程!H16="","",対戦日程!H16)</f>
        <v>朝霞第３小</v>
      </c>
      <c r="W10" s="359"/>
      <c r="X10" s="355"/>
      <c r="Y10" s="354"/>
      <c r="Z10" s="354"/>
      <c r="AA10" s="354"/>
      <c r="AB10" s="381"/>
      <c r="AC10" s="354"/>
      <c r="AD10" s="354"/>
      <c r="AE10" s="354"/>
      <c r="AF10" s="379"/>
      <c r="AG10" s="1"/>
      <c r="AH10" s="1"/>
      <c r="AI10" s="1"/>
    </row>
    <row r="11" spans="1:35" ht="15.95" customHeight="1" x14ac:dyDescent="0.15">
      <c r="A11" s="339">
        <v>4</v>
      </c>
      <c r="B11" s="345" t="s">
        <v>138</v>
      </c>
      <c r="C11" s="33">
        <f>IF(対戦日程!E4="","",対戦日程!E4)</f>
        <v>2</v>
      </c>
      <c r="D11" s="33" t="s">
        <v>11</v>
      </c>
      <c r="E11" s="34">
        <f>IF(対戦日程!C4="","",対戦日程!C4)</f>
        <v>1</v>
      </c>
      <c r="F11" s="35" t="str">
        <f>IF(対戦日程!E9="","",対戦日程!E9)</f>
        <v/>
      </c>
      <c r="G11" s="33" t="s">
        <v>13</v>
      </c>
      <c r="H11" s="34" t="str">
        <f>IF(対戦日程!C9="","",対戦日程!C9)</f>
        <v/>
      </c>
      <c r="I11" s="35">
        <f>IF(対戦日程!E13="","",対戦日程!E13)</f>
        <v>6</v>
      </c>
      <c r="J11" s="33" t="s">
        <v>13</v>
      </c>
      <c r="K11" s="34">
        <f>IF(対戦日程!C13="","",対戦日程!C13)</f>
        <v>0</v>
      </c>
      <c r="L11" s="360"/>
      <c r="M11" s="361"/>
      <c r="N11" s="362"/>
      <c r="O11" s="35">
        <f>IF(対戦日程!C17="","",対戦日程!C17)</f>
        <v>1</v>
      </c>
      <c r="P11" s="33" t="s">
        <v>13</v>
      </c>
      <c r="Q11" s="34">
        <f>IF(対戦日程!E17="","",対戦日程!E17)</f>
        <v>1</v>
      </c>
      <c r="R11" s="35" t="str">
        <f>IF(対戦日程!C18="","",対戦日程!C18)</f>
        <v/>
      </c>
      <c r="S11" s="33" t="s">
        <v>11</v>
      </c>
      <c r="T11" s="34" t="str">
        <f>IF(対戦日程!E18="","",対戦日程!E18)</f>
        <v/>
      </c>
      <c r="U11" s="29" t="str">
        <f>IF(対戦日程!C19="","",対戦日程!C19)</f>
        <v/>
      </c>
      <c r="V11" s="30" t="s">
        <v>13</v>
      </c>
      <c r="W11" s="31" t="str">
        <f>IF(対戦日程!E19="","",対戦日程!E19)</f>
        <v/>
      </c>
      <c r="X11" s="355">
        <f>Y11+Z11+AA11</f>
        <v>3</v>
      </c>
      <c r="Y11" s="354">
        <f>COUNTIF(C12:W12,"○")</f>
        <v>2</v>
      </c>
      <c r="Z11" s="354">
        <f>COUNTIF(C12:W12,"△")</f>
        <v>1</v>
      </c>
      <c r="AA11" s="354">
        <f>COUNTIF(C12:W12,"●")</f>
        <v>0</v>
      </c>
      <c r="AB11" s="381">
        <f>IF(X11=0,-0.4,Y11*3+Z11+AC11*0.0001+AE11*0.001)</f>
        <v>7.0078999999999994</v>
      </c>
      <c r="AC11" s="354">
        <f>IF(C11="",0,C11)+IF(F11="",0,F11)+IF(I11="",0,I11)+IF(L11="",0,L11)+IF(O11="",0,O11)+IF(R11="",0,R11)+IF(U11="",0,U11)</f>
        <v>9</v>
      </c>
      <c r="AD11" s="354">
        <f>IF(E11="",0,E11)+IF(H11="",0,H11)+IF(K11="",0,K11)+IF(N11="",0,N11)+IF(Q11="",0,Q11)+IF(T11="",0,T11)+IF(W11="",0,W11)</f>
        <v>2</v>
      </c>
      <c r="AE11" s="354">
        <f>AC11-AD11</f>
        <v>7</v>
      </c>
      <c r="AF11" s="379">
        <f>IF(X11=0,"-",(RANK(AB11,AB$2:AB$22,0)))</f>
        <v>3</v>
      </c>
      <c r="AG11" s="1"/>
      <c r="AH11" s="1"/>
      <c r="AI11" s="1"/>
    </row>
    <row r="12" spans="1:35" ht="15.95" customHeight="1" x14ac:dyDescent="0.15">
      <c r="A12" s="340"/>
      <c r="B12" s="346"/>
      <c r="C12" s="342" t="str">
        <f>IF(C11="","-",(IF((C11-E11)&gt;0,"○",IF((C11-E11)=0,"△","●"))))</f>
        <v>○</v>
      </c>
      <c r="D12" s="343"/>
      <c r="E12" s="344"/>
      <c r="F12" s="348" t="str">
        <f>IF(F11="","-",(IF((F11-H11)&gt;0,"○",IF((F11-H11)=0,"△","●"))))</f>
        <v>-</v>
      </c>
      <c r="G12" s="343"/>
      <c r="H12" s="344"/>
      <c r="I12" s="348" t="str">
        <f>IF(I11="","-",(IF((I11-K11)&gt;0,"○",IF((I11-K11)=0,"△","●"))))</f>
        <v>○</v>
      </c>
      <c r="J12" s="343"/>
      <c r="K12" s="344"/>
      <c r="L12" s="363"/>
      <c r="M12" s="364"/>
      <c r="N12" s="365"/>
      <c r="O12" s="348" t="str">
        <f>IF(O11="","-",(IF((O11-Q11)&gt;0,"○",IF((O11-Q11)=0,"△","●"))))</f>
        <v>△</v>
      </c>
      <c r="P12" s="343"/>
      <c r="Q12" s="344"/>
      <c r="R12" s="348" t="str">
        <f>IF(R11="","-",(IF((R11-T11)&gt;0,"○",IF((R11-T11)=0,"△","●"))))</f>
        <v>-</v>
      </c>
      <c r="S12" s="343"/>
      <c r="T12" s="344"/>
      <c r="U12" s="348" t="str">
        <f>IF(U11="","-",(IF((U11-W11)&gt;0,"○",IF((U11-W11)=0,"△","●"))))</f>
        <v>-</v>
      </c>
      <c r="V12" s="343"/>
      <c r="W12" s="344"/>
      <c r="X12" s="355"/>
      <c r="Y12" s="354"/>
      <c r="Z12" s="354"/>
      <c r="AA12" s="354"/>
      <c r="AB12" s="381"/>
      <c r="AC12" s="354"/>
      <c r="AD12" s="354"/>
      <c r="AE12" s="354"/>
      <c r="AF12" s="379"/>
      <c r="AG12" s="1"/>
      <c r="AH12" s="1"/>
      <c r="AI12" s="1"/>
    </row>
    <row r="13" spans="1:35" ht="15.95" customHeight="1" x14ac:dyDescent="0.15">
      <c r="A13" s="387"/>
      <c r="B13" s="389"/>
      <c r="C13" s="36">
        <f>IF(対戦日程!G4="","",対戦日程!G4)</f>
        <v>44737</v>
      </c>
      <c r="D13" s="358" t="str">
        <f>IF(対戦日程!H4="","",対戦日程!H4)</f>
        <v>蕨南小</v>
      </c>
      <c r="E13" s="359"/>
      <c r="F13" s="32">
        <f>IF(対戦日程!G9="","",対戦日程!G9)</f>
        <v>44758</v>
      </c>
      <c r="G13" s="358" t="str">
        <f>IF(対戦日程!H9="","",対戦日程!H9)</f>
        <v>朝霞第３小</v>
      </c>
      <c r="H13" s="359"/>
      <c r="I13" s="32">
        <f>IF(対戦日程!G13="","",対戦日程!G13)</f>
        <v>44737</v>
      </c>
      <c r="J13" s="358" t="str">
        <f>IF(対戦日程!H13="","",対戦日程!H13)</f>
        <v>蕨南小</v>
      </c>
      <c r="K13" s="359"/>
      <c r="L13" s="385"/>
      <c r="M13" s="376"/>
      <c r="N13" s="377"/>
      <c r="O13" s="32">
        <f>IF(対戦日程!G17="","",対戦日程!G17)</f>
        <v>44737</v>
      </c>
      <c r="P13" s="358" t="str">
        <f>IF(対戦日程!H17="","",対戦日程!H17)</f>
        <v>蕨南小</v>
      </c>
      <c r="Q13" s="359"/>
      <c r="R13" s="32" t="str">
        <f>IF(対戦日程!G18="","",対戦日程!G18)</f>
        <v/>
      </c>
      <c r="S13" s="358" t="str">
        <f>IF(対戦日程!H18="","",対戦日程!H18)</f>
        <v/>
      </c>
      <c r="T13" s="359"/>
      <c r="U13" s="37">
        <f>IF(対戦日程!G19="","",対戦日程!G19)</f>
        <v>44758</v>
      </c>
      <c r="V13" s="358" t="str">
        <f>IF(対戦日程!H19="","",対戦日程!H19)</f>
        <v>朝霞第３小</v>
      </c>
      <c r="W13" s="359"/>
      <c r="X13" s="355"/>
      <c r="Y13" s="354"/>
      <c r="Z13" s="354"/>
      <c r="AA13" s="354"/>
      <c r="AB13" s="381"/>
      <c r="AC13" s="354"/>
      <c r="AD13" s="354"/>
      <c r="AE13" s="354"/>
      <c r="AF13" s="379"/>
      <c r="AG13" s="1"/>
      <c r="AH13" s="1"/>
      <c r="AI13" s="1"/>
    </row>
    <row r="14" spans="1:35" ht="15.95" customHeight="1" x14ac:dyDescent="0.15">
      <c r="A14" s="339">
        <v>5</v>
      </c>
      <c r="B14" s="345" t="s">
        <v>139</v>
      </c>
      <c r="C14" s="33">
        <f>IF(対戦日程!E5="","",対戦日程!E5)</f>
        <v>0</v>
      </c>
      <c r="D14" s="33" t="s">
        <v>13</v>
      </c>
      <c r="E14" s="34">
        <f>IF(対戦日程!C5="","",対戦日程!C5)</f>
        <v>2</v>
      </c>
      <c r="F14" s="35" t="str">
        <f>IF(対戦日程!E10="","",対戦日程!E10)</f>
        <v/>
      </c>
      <c r="G14" s="33" t="s">
        <v>13</v>
      </c>
      <c r="H14" s="34" t="str">
        <f>IF(対戦日程!C10="","",対戦日程!C10)</f>
        <v/>
      </c>
      <c r="I14" s="35">
        <f>IF(対戦日程!E14="","",対戦日程!E14)</f>
        <v>7</v>
      </c>
      <c r="J14" s="33" t="s">
        <v>13</v>
      </c>
      <c r="K14" s="34">
        <f>IF(対戦日程!C14="","",対戦日程!C14)</f>
        <v>0</v>
      </c>
      <c r="L14" s="35">
        <f>IF(対戦日程!E17="","",対戦日程!E17)</f>
        <v>1</v>
      </c>
      <c r="M14" s="33" t="s">
        <v>13</v>
      </c>
      <c r="N14" s="34">
        <f>IF(対戦日程!C17="","",対戦日程!C17)</f>
        <v>1</v>
      </c>
      <c r="O14" s="360"/>
      <c r="P14" s="361"/>
      <c r="Q14" s="362"/>
      <c r="R14" s="35">
        <f>IF(対戦日程!C20="","",対戦日程!C20)</f>
        <v>5</v>
      </c>
      <c r="S14" s="33" t="s">
        <v>13</v>
      </c>
      <c r="T14" s="34">
        <f>IF(対戦日程!E20="","",対戦日程!E20)</f>
        <v>1</v>
      </c>
      <c r="U14" s="29">
        <f>IF(対戦日程!C21="","",対戦日程!C21)</f>
        <v>11</v>
      </c>
      <c r="V14" s="30" t="s">
        <v>13</v>
      </c>
      <c r="W14" s="31">
        <f>IF(対戦日程!E21="","",対戦日程!E21)</f>
        <v>0</v>
      </c>
      <c r="X14" s="355">
        <f>Y14+Z14+AA14</f>
        <v>5</v>
      </c>
      <c r="Y14" s="354">
        <f>COUNTIF(C15:W15,"○")</f>
        <v>3</v>
      </c>
      <c r="Z14" s="354">
        <f>COUNTIF(C15:W15,"△")</f>
        <v>1</v>
      </c>
      <c r="AA14" s="354">
        <f>COUNTIF(C15:W15,"●")</f>
        <v>1</v>
      </c>
      <c r="AB14" s="381">
        <f>IF(X14=0,-0.4,Y14*3+Z14+AC14*0.0001+AE14*0.001)</f>
        <v>10.022399999999999</v>
      </c>
      <c r="AC14" s="354">
        <f>IF(C14="",0,C14)+IF(F14="",0,F14)+IF(I14="",0,I14)+IF(L14="",0,L14)+IF(O14="",0,O14)+IF(R14="",0,R14)+IF(U14="",0,U14)</f>
        <v>24</v>
      </c>
      <c r="AD14" s="354">
        <f>IF(E14="",0,E14)+IF(H14="",0,H14)+IF(K14="",0,K14)+IF(N14="",0,N14)+IF(Q14="",0,Q14)+IF(T14="",0,T14)+IF(W14="",0,W14)</f>
        <v>4</v>
      </c>
      <c r="AE14" s="354">
        <f>AC14-AD14</f>
        <v>20</v>
      </c>
      <c r="AF14" s="379">
        <f>IF(X14=0,"-",(RANK(AB14,AB$2:AB$22,0)))</f>
        <v>2</v>
      </c>
      <c r="AG14" s="1"/>
      <c r="AH14" s="1"/>
      <c r="AI14" s="1"/>
    </row>
    <row r="15" spans="1:35" ht="15.95" customHeight="1" x14ac:dyDescent="0.15">
      <c r="A15" s="340"/>
      <c r="B15" s="346"/>
      <c r="C15" s="342" t="str">
        <f>IF(C14="","-",(IF((C14-E14)&gt;0,"○",IF((C14-E14)=0,"△","●"))))</f>
        <v>●</v>
      </c>
      <c r="D15" s="343"/>
      <c r="E15" s="344"/>
      <c r="F15" s="348" t="str">
        <f>IF(F14="","-",(IF((F14-H14)&gt;0,"○",IF((F14-H14)=0,"△","●"))))</f>
        <v>-</v>
      </c>
      <c r="G15" s="343"/>
      <c r="H15" s="344"/>
      <c r="I15" s="348" t="str">
        <f>IF(I14="","-",(IF((I14-K14)&gt;0,"○",IF((I14-K14)=0,"△","●"))))</f>
        <v>○</v>
      </c>
      <c r="J15" s="343"/>
      <c r="K15" s="344"/>
      <c r="L15" s="348" t="str">
        <f>IF(L14="","-",(IF((L14-N14)&gt;0,"○",IF((L14-N14)=0,"△","●"))))</f>
        <v>△</v>
      </c>
      <c r="M15" s="343"/>
      <c r="N15" s="344"/>
      <c r="O15" s="363"/>
      <c r="P15" s="364"/>
      <c r="Q15" s="365"/>
      <c r="R15" s="348" t="str">
        <f>IF(R14="","-",(IF((R14-T14)&gt;0,"○",IF((R14-T14)=0,"△","●"))))</f>
        <v>○</v>
      </c>
      <c r="S15" s="343"/>
      <c r="T15" s="344"/>
      <c r="U15" s="348" t="str">
        <f>IF(U14="","-",(IF((U14-W14)&gt;0,"○",IF((U14-W14)=0,"△","●"))))</f>
        <v>○</v>
      </c>
      <c r="V15" s="343"/>
      <c r="W15" s="344"/>
      <c r="X15" s="355"/>
      <c r="Y15" s="354"/>
      <c r="Z15" s="354"/>
      <c r="AA15" s="354"/>
      <c r="AB15" s="381"/>
      <c r="AC15" s="354"/>
      <c r="AD15" s="354"/>
      <c r="AE15" s="354"/>
      <c r="AF15" s="379"/>
      <c r="AG15" s="1"/>
      <c r="AH15" s="1"/>
      <c r="AI15" s="1"/>
    </row>
    <row r="16" spans="1:35" ht="15.95" customHeight="1" x14ac:dyDescent="0.15">
      <c r="A16" s="387"/>
      <c r="B16" s="389"/>
      <c r="C16" s="36">
        <f>IF(対戦日程!G5="","",対戦日程!G5)</f>
        <v>44730</v>
      </c>
      <c r="D16" s="358" t="str">
        <f>IF(対戦日程!H5="","",対戦日程!H5)</f>
        <v>朝霞第３小</v>
      </c>
      <c r="E16" s="359"/>
      <c r="F16" s="32">
        <f>IF(対戦日程!G10="","",対戦日程!G10)</f>
        <v>44758</v>
      </c>
      <c r="G16" s="358" t="str">
        <f>IF(対戦日程!H10="","",対戦日程!H10)</f>
        <v>朝霞第３小</v>
      </c>
      <c r="H16" s="359"/>
      <c r="I16" s="32">
        <f>IF(対戦日程!G14="","",対戦日程!G14)</f>
        <v>44730</v>
      </c>
      <c r="J16" s="358" t="str">
        <f>IF(対戦日程!H14="","",対戦日程!H14)</f>
        <v>朝霞第３小</v>
      </c>
      <c r="K16" s="359"/>
      <c r="L16" s="32">
        <f>IF(対戦日程!G17="","",対戦日程!G17)</f>
        <v>44737</v>
      </c>
      <c r="M16" s="358" t="str">
        <f>IF(対戦日程!H17="","",対戦日程!H17)</f>
        <v>蕨南小</v>
      </c>
      <c r="N16" s="359"/>
      <c r="O16" s="385"/>
      <c r="P16" s="376"/>
      <c r="Q16" s="377"/>
      <c r="R16" s="37">
        <f>IF(対戦日程!G20="","",対戦日程!G20)</f>
        <v>44730</v>
      </c>
      <c r="S16" s="358" t="str">
        <f>IF(対戦日程!H20="","",対戦日程!H20)</f>
        <v>朝霞第３小</v>
      </c>
      <c r="T16" s="359"/>
      <c r="U16" s="37">
        <f>IF(対戦日程!G21="","",対戦日程!G21)</f>
        <v>44737</v>
      </c>
      <c r="V16" s="358" t="str">
        <f>IF(対戦日程!H21="","",対戦日程!H21)</f>
        <v>蕨南小</v>
      </c>
      <c r="W16" s="359"/>
      <c r="X16" s="355"/>
      <c r="Y16" s="354"/>
      <c r="Z16" s="354"/>
      <c r="AA16" s="354"/>
      <c r="AB16" s="381"/>
      <c r="AC16" s="354"/>
      <c r="AD16" s="354"/>
      <c r="AE16" s="354"/>
      <c r="AF16" s="379"/>
      <c r="AG16" s="1"/>
      <c r="AH16" s="1"/>
      <c r="AI16" s="1"/>
    </row>
    <row r="17" spans="1:47" ht="15.95" customHeight="1" x14ac:dyDescent="0.15">
      <c r="A17" s="339">
        <v>6</v>
      </c>
      <c r="B17" s="345" t="s">
        <v>140</v>
      </c>
      <c r="C17" s="33">
        <f>IF(対戦日程!E6="","",対戦日程!E6)</f>
        <v>0</v>
      </c>
      <c r="D17" s="33" t="s">
        <v>14</v>
      </c>
      <c r="E17" s="34">
        <f>IF(対戦日程!C6="","",対戦日程!C6)</f>
        <v>15</v>
      </c>
      <c r="F17" s="35" t="str">
        <f>IF(対戦日程!E11="","",対戦日程!E11)</f>
        <v/>
      </c>
      <c r="G17" s="33" t="s">
        <v>14</v>
      </c>
      <c r="H17" s="34" t="str">
        <f>IF(対戦日程!C11="","",対戦日程!C11)</f>
        <v/>
      </c>
      <c r="I17" s="35" t="str">
        <f>IF(対戦日程!E15="","",対戦日程!E15)</f>
        <v/>
      </c>
      <c r="J17" s="33" t="s">
        <v>14</v>
      </c>
      <c r="K17" s="34" t="str">
        <f>IF(対戦日程!C15="","",対戦日程!C15)</f>
        <v/>
      </c>
      <c r="L17" s="35" t="str">
        <f>IF(対戦日程!E18="","",対戦日程!E18)</f>
        <v/>
      </c>
      <c r="M17" s="33" t="s">
        <v>11</v>
      </c>
      <c r="N17" s="34" t="str">
        <f>IF(対戦日程!C18="","",対戦日程!C18)</f>
        <v/>
      </c>
      <c r="O17" s="35">
        <f>IF(対戦日程!E20="","",対戦日程!E20)</f>
        <v>1</v>
      </c>
      <c r="P17" s="33" t="s">
        <v>11</v>
      </c>
      <c r="Q17" s="34">
        <f>IF(対戦日程!C20="","",対戦日程!C20)</f>
        <v>5</v>
      </c>
      <c r="R17" s="363"/>
      <c r="S17" s="364"/>
      <c r="T17" s="365"/>
      <c r="U17" s="35">
        <f>IF(対戦日程!C22="","",対戦日程!C22)</f>
        <v>7</v>
      </c>
      <c r="V17" s="33" t="s">
        <v>14</v>
      </c>
      <c r="W17" s="34">
        <f>IF(対戦日程!E22="","",対戦日程!E22)</f>
        <v>0</v>
      </c>
      <c r="X17" s="355">
        <f>Y17+Z17+AA17</f>
        <v>3</v>
      </c>
      <c r="Y17" s="354">
        <f>COUNTIF(C18:W18,"○")</f>
        <v>1</v>
      </c>
      <c r="Z17" s="354">
        <f>COUNTIF(C18:W18,"△")</f>
        <v>0</v>
      </c>
      <c r="AA17" s="354">
        <f>COUNTIF(C18:W18,"●")</f>
        <v>2</v>
      </c>
      <c r="AB17" s="381">
        <f>IF(X17=0,-0.4,Y17*3+Z17+AC17*0.0001+AE17*0.001)</f>
        <v>2.9887999999999999</v>
      </c>
      <c r="AC17" s="354">
        <f>IF(C17="",0,C17)+IF(F17="",0,F17)+IF(I17="",0,I17)+IF(L17="",0,L17)+IF(O17="",0,O17)+IF(R17="",0,R17)+IF(U17="",0,U17)</f>
        <v>8</v>
      </c>
      <c r="AD17" s="354">
        <f>IF(E17="",0,E17)+IF(H17="",0,H17)+IF(K17="",0,K17)+IF(N17="",0,N17)+IF(Q17="",0,Q17)+IF(T17="",0,T17)+IF(W17="",0,W17)</f>
        <v>20</v>
      </c>
      <c r="AE17" s="354">
        <f>AC17-AD17</f>
        <v>-12</v>
      </c>
      <c r="AF17" s="379">
        <f>IF(X17=0,"-",(RANK(AB17,AB$2:AB$22,0)))</f>
        <v>5</v>
      </c>
      <c r="AG17" s="1"/>
      <c r="AH17" s="1"/>
      <c r="AI17" s="1"/>
    </row>
    <row r="18" spans="1:47" ht="15.95" customHeight="1" x14ac:dyDescent="0.15">
      <c r="A18" s="340"/>
      <c r="B18" s="346"/>
      <c r="C18" s="342" t="str">
        <f>IF(C17="","-",(IF((C17-E17)&gt;0,"○",IF((C17-E17)=0,"△","●"))))</f>
        <v>●</v>
      </c>
      <c r="D18" s="343"/>
      <c r="E18" s="344"/>
      <c r="F18" s="348" t="str">
        <f>IF(F17="","-",(IF((F17-H17)&gt;0,"○",IF((F17-H17)=0,"△","●"))))</f>
        <v>-</v>
      </c>
      <c r="G18" s="343"/>
      <c r="H18" s="344"/>
      <c r="I18" s="348" t="str">
        <f>IF(I17="","-",(IF((I17-K17)&gt;0,"○",IF((I17-K17)=0,"△","●"))))</f>
        <v>-</v>
      </c>
      <c r="J18" s="343"/>
      <c r="K18" s="344"/>
      <c r="L18" s="348" t="str">
        <f>IF(L17="","-",(IF((L17-N17)&gt;0,"○",IF((L17-N17)=0,"△","●"))))</f>
        <v>-</v>
      </c>
      <c r="M18" s="343"/>
      <c r="N18" s="344"/>
      <c r="O18" s="348" t="str">
        <f>IF(O17="","-",(IF((O17-Q17)&gt;0,"○",IF((O17-Q17)=0,"△","●"))))</f>
        <v>●</v>
      </c>
      <c r="P18" s="343"/>
      <c r="Q18" s="344"/>
      <c r="R18" s="363"/>
      <c r="S18" s="364"/>
      <c r="T18" s="365"/>
      <c r="U18" s="348" t="str">
        <f>IF(U17="","-",(IF((U17-W17)&gt;0,"○",IF((U17-W17)=0,"△","●"))))</f>
        <v>○</v>
      </c>
      <c r="V18" s="343"/>
      <c r="W18" s="344"/>
      <c r="X18" s="355"/>
      <c r="Y18" s="354"/>
      <c r="Z18" s="354"/>
      <c r="AA18" s="354"/>
      <c r="AB18" s="381"/>
      <c r="AC18" s="354"/>
      <c r="AD18" s="354"/>
      <c r="AE18" s="354"/>
      <c r="AF18" s="379"/>
      <c r="AG18" s="1"/>
      <c r="AH18" s="1"/>
      <c r="AI18" s="1"/>
    </row>
    <row r="19" spans="1:47" ht="15.95" customHeight="1" x14ac:dyDescent="0.15">
      <c r="A19" s="387"/>
      <c r="B19" s="389"/>
      <c r="C19" s="36">
        <f>IF(対戦日程!G6="","",対戦日程!G6)</f>
        <v>44730</v>
      </c>
      <c r="D19" s="358" t="str">
        <f>IF(対戦日程!H6="","",対戦日程!H6)</f>
        <v>朝霞第３小</v>
      </c>
      <c r="E19" s="359"/>
      <c r="F19" s="32" t="str">
        <f>IF(対戦日程!G11="","",対戦日程!G11)</f>
        <v/>
      </c>
      <c r="G19" s="390" t="str">
        <f>IF(対戦日程!H11="","",対戦日程!H11)</f>
        <v/>
      </c>
      <c r="H19" s="391"/>
      <c r="I19" s="32">
        <f>IF(対戦日程!G15="","",対戦日程!G15)</f>
        <v>44744</v>
      </c>
      <c r="J19" s="358" t="str">
        <f>IF(対戦日程!H15="","",対戦日程!H15)</f>
        <v>栗橋南小</v>
      </c>
      <c r="K19" s="359"/>
      <c r="L19" s="32" t="str">
        <f>IF(対戦日程!G18="","",対戦日程!G18)</f>
        <v/>
      </c>
      <c r="M19" s="358" t="str">
        <f xml:space="preserve"> IF(対戦日程!H18="","",対戦日程!H18)</f>
        <v/>
      </c>
      <c r="N19" s="359"/>
      <c r="O19" s="32">
        <f>IF(対戦日程!G20="","",対戦日程!G20)</f>
        <v>44730</v>
      </c>
      <c r="P19" s="358" t="str">
        <f>IF(対戦日程!H20="","",対戦日程!H20)</f>
        <v>朝霞第３小</v>
      </c>
      <c r="Q19" s="359"/>
      <c r="R19" s="385"/>
      <c r="S19" s="376"/>
      <c r="T19" s="377"/>
      <c r="U19" s="37">
        <f>IF(対戦日程!G22="","",対戦日程!G22)</f>
        <v>44730</v>
      </c>
      <c r="V19" s="358" t="str">
        <f>IF(対戦日程!H22="","",対戦日程!H22)</f>
        <v>朝霞第３小</v>
      </c>
      <c r="W19" s="359"/>
      <c r="X19" s="355"/>
      <c r="Y19" s="354"/>
      <c r="Z19" s="354"/>
      <c r="AA19" s="354"/>
      <c r="AB19" s="381"/>
      <c r="AC19" s="354"/>
      <c r="AD19" s="354"/>
      <c r="AE19" s="354"/>
      <c r="AF19" s="379"/>
      <c r="AG19" s="1"/>
      <c r="AH19" s="1"/>
      <c r="AI19" s="1"/>
    </row>
    <row r="20" spans="1:47" ht="15.95" customHeight="1" x14ac:dyDescent="0.15">
      <c r="A20" s="339">
        <v>7</v>
      </c>
      <c r="B20" s="345" t="s">
        <v>125</v>
      </c>
      <c r="C20" s="33">
        <f>IF(対戦日程!E7="","",対戦日程!E7)</f>
        <v>0</v>
      </c>
      <c r="D20" s="33" t="s">
        <v>11</v>
      </c>
      <c r="E20" s="34">
        <f>IF(対戦日程!C7="","",対戦日程!C7)</f>
        <v>24</v>
      </c>
      <c r="F20" s="35">
        <f>IF(対戦日程!E12="","",対戦日程!E12)</f>
        <v>0</v>
      </c>
      <c r="G20" s="33" t="s">
        <v>11</v>
      </c>
      <c r="H20" s="34">
        <f>IF(対戦日程!C12="","",対戦日程!C12)</f>
        <v>7</v>
      </c>
      <c r="I20" s="35">
        <f>IF(対戦日程!E16="","",対戦日程!E16)</f>
        <v>0</v>
      </c>
      <c r="J20" s="33" t="s">
        <v>11</v>
      </c>
      <c r="K20" s="34">
        <f>IF(対戦日程!C16="","",対戦日程!C16)</f>
        <v>3</v>
      </c>
      <c r="L20" s="35" t="str">
        <f>IF(対戦日程!E19="","",対戦日程!E19)</f>
        <v/>
      </c>
      <c r="M20" s="33" t="s">
        <v>11</v>
      </c>
      <c r="N20" s="34" t="str">
        <f>IF(対戦日程!C19="","",対戦日程!C19)</f>
        <v/>
      </c>
      <c r="O20" s="35">
        <f>IF(対戦日程!E21="","",対戦日程!E21)</f>
        <v>0</v>
      </c>
      <c r="P20" s="33" t="s">
        <v>11</v>
      </c>
      <c r="Q20" s="34">
        <f>IF(対戦日程!C21="","",対戦日程!C21)</f>
        <v>11</v>
      </c>
      <c r="R20" s="35">
        <f>IF(対戦日程!E22="","",対戦日程!E22)</f>
        <v>0</v>
      </c>
      <c r="S20" s="33" t="s">
        <v>11</v>
      </c>
      <c r="T20" s="34">
        <f>IF(対戦日程!C22="","",対戦日程!C22)</f>
        <v>7</v>
      </c>
      <c r="U20" s="360"/>
      <c r="V20" s="361"/>
      <c r="W20" s="362"/>
      <c r="X20" s="355">
        <f>Y20+Z20+AA20</f>
        <v>5</v>
      </c>
      <c r="Y20" s="354">
        <f>COUNTIF(C21:W21,"○")</f>
        <v>0</v>
      </c>
      <c r="Z20" s="354">
        <f>COUNTIF(C21:W21,"△")</f>
        <v>0</v>
      </c>
      <c r="AA20" s="354">
        <f>COUNTIF(C21:W21,"●")</f>
        <v>5</v>
      </c>
      <c r="AB20" s="381">
        <f>IF(X20=0,-0.4,Y20*3+Z20+AC20*0.0001+AE20*0.001)</f>
        <v>-5.2000000000000005E-2</v>
      </c>
      <c r="AC20" s="354">
        <f>IF(C20="",0,C20)+IF(F20="",0,F20)+IF(I20="",0,I20)+IF(L20="",0,L20)+IF(O20="",0,O20)+IF(R20="",0,R20)+IF(U20="",0,U20)</f>
        <v>0</v>
      </c>
      <c r="AD20" s="354">
        <f>IF(E20="",0,E20)+IF(H20="",0,H20)+IF(K20="",0,K20)+IF(N20="",0,N20)+IF(Q20="",0,Q20)+IF(T20="",0,T20)+IF(W20="",0,W20)</f>
        <v>52</v>
      </c>
      <c r="AE20" s="354">
        <f>AC20-AD20</f>
        <v>-52</v>
      </c>
      <c r="AF20" s="379">
        <f>IF(X20=0,"-",(RANK(AB20,AB$2:AB$22,0)))</f>
        <v>7</v>
      </c>
      <c r="AG20" s="1"/>
      <c r="AH20" s="1"/>
      <c r="AI20" s="1"/>
    </row>
    <row r="21" spans="1:47" ht="15.95" customHeight="1" x14ac:dyDescent="0.15">
      <c r="A21" s="340"/>
      <c r="B21" s="346"/>
      <c r="C21" s="342" t="str">
        <f>IF(C20="","-",(IF((C20-E20)&gt;0,"○",IF((C20-E20)=0,"△","●"))))</f>
        <v>●</v>
      </c>
      <c r="D21" s="343"/>
      <c r="E21" s="344"/>
      <c r="F21" s="348" t="str">
        <f>IF(F20="","-",(IF((F20-H20)&gt;0,"○",IF((F20-H20)=0,"△","●"))))</f>
        <v>●</v>
      </c>
      <c r="G21" s="343"/>
      <c r="H21" s="344"/>
      <c r="I21" s="348" t="str">
        <f>IF(I20="","-",(IF((I20-K20)&gt;0,"○",IF((I20-K20)=0,"△","●"))))</f>
        <v>●</v>
      </c>
      <c r="J21" s="343"/>
      <c r="K21" s="344"/>
      <c r="L21" s="348" t="str">
        <f>IF(L20="","-",(IF((L20-N20)&gt;0,"○",IF((L20-N20)=0,"△","●"))))</f>
        <v>-</v>
      </c>
      <c r="M21" s="343"/>
      <c r="N21" s="344"/>
      <c r="O21" s="348" t="str">
        <f>IF(O20="","-",(IF((O20-Q20)&gt;0,"○",IF((O20-Q20)=0,"△","●"))))</f>
        <v>●</v>
      </c>
      <c r="P21" s="343"/>
      <c r="Q21" s="344"/>
      <c r="R21" s="348" t="str">
        <f>IF(R20="","-",(IF((R20-T20)&gt;0,"○",IF((R20-T20)=0,"△","●"))))</f>
        <v>●</v>
      </c>
      <c r="S21" s="343"/>
      <c r="T21" s="344"/>
      <c r="U21" s="363"/>
      <c r="V21" s="364"/>
      <c r="W21" s="365"/>
      <c r="X21" s="355"/>
      <c r="Y21" s="354"/>
      <c r="Z21" s="354"/>
      <c r="AA21" s="354"/>
      <c r="AB21" s="381"/>
      <c r="AC21" s="354"/>
      <c r="AD21" s="354"/>
      <c r="AE21" s="354"/>
      <c r="AF21" s="379"/>
      <c r="AG21" s="1"/>
      <c r="AH21" s="1"/>
      <c r="AI21" s="1"/>
    </row>
    <row r="22" spans="1:47" ht="15.95" customHeight="1" thickBot="1" x14ac:dyDescent="0.2">
      <c r="A22" s="341"/>
      <c r="B22" s="347"/>
      <c r="C22" s="74">
        <f>IF(対戦日程!G7="","",対戦日程!G7)</f>
        <v>44730</v>
      </c>
      <c r="D22" s="349" t="str">
        <f>IF(対戦日程!H7="","",対戦日程!H7)</f>
        <v>朝霞第３小</v>
      </c>
      <c r="E22" s="350"/>
      <c r="F22" s="75">
        <f>IF(対戦日程!G12="","",対戦日程!G12)</f>
        <v>44737</v>
      </c>
      <c r="G22" s="351" t="str">
        <f>IF(対戦日程!H12="","",対戦日程!H12)</f>
        <v>蕨南小</v>
      </c>
      <c r="H22" s="352"/>
      <c r="I22" s="75">
        <f>IF(対戦日程!G16="","",対戦日程!G16)</f>
        <v>44730</v>
      </c>
      <c r="J22" s="349" t="str">
        <f>IF(対戦日程!H16="","",対戦日程!H16)</f>
        <v>朝霞第３小</v>
      </c>
      <c r="K22" s="350"/>
      <c r="L22" s="75">
        <f>IF(対戦日程!G19="","",対戦日程!G19)</f>
        <v>44758</v>
      </c>
      <c r="M22" s="349" t="str">
        <f>IF(対戦日程!H19="","",対戦日程!H19)</f>
        <v>朝霞第３小</v>
      </c>
      <c r="N22" s="350"/>
      <c r="O22" s="75">
        <f>IF(対戦日程!G21="","",対戦日程!G21)</f>
        <v>44737</v>
      </c>
      <c r="P22" s="349" t="str">
        <f>IF(対戦日程!H21="","",対戦日程!H21)</f>
        <v>蕨南小</v>
      </c>
      <c r="Q22" s="350"/>
      <c r="R22" s="75">
        <f>IF(対戦日程!G22="","",対戦日程!G22)</f>
        <v>44730</v>
      </c>
      <c r="S22" s="349" t="str">
        <f>IF(対戦日程!H22="","",対戦日程!H22)</f>
        <v>朝霞第３小</v>
      </c>
      <c r="T22" s="350"/>
      <c r="U22" s="366"/>
      <c r="V22" s="367"/>
      <c r="W22" s="368"/>
      <c r="X22" s="356"/>
      <c r="Y22" s="357"/>
      <c r="Z22" s="357"/>
      <c r="AA22" s="357"/>
      <c r="AB22" s="403"/>
      <c r="AC22" s="357"/>
      <c r="AD22" s="357"/>
      <c r="AE22" s="357"/>
      <c r="AF22" s="402"/>
      <c r="AG22" s="1"/>
      <c r="AH22" s="1"/>
      <c r="AI22" s="1"/>
    </row>
    <row r="23" spans="1:47" ht="8.25" customHeight="1" x14ac:dyDescent="0.15">
      <c r="L23" s="330"/>
      <c r="M23" s="330"/>
      <c r="N23" s="330"/>
      <c r="O23" s="330"/>
      <c r="P23" s="330"/>
      <c r="Q23" s="330"/>
      <c r="R23" s="330"/>
      <c r="S23" s="330"/>
      <c r="T23" s="330"/>
      <c r="U23" s="330"/>
      <c r="V23" s="330"/>
      <c r="W23" s="330"/>
    </row>
    <row r="24" spans="1:47" x14ac:dyDescent="0.15">
      <c r="A24" s="337" t="s">
        <v>15</v>
      </c>
      <c r="B24" s="338"/>
      <c r="D24" s="327" t="s">
        <v>16</v>
      </c>
      <c r="E24" s="328"/>
      <c r="F24" s="328"/>
      <c r="G24" s="328"/>
      <c r="H24" s="328"/>
      <c r="I24" s="328"/>
      <c r="J24" s="328"/>
      <c r="K24" s="328"/>
      <c r="L24" s="328"/>
      <c r="M24" s="328"/>
      <c r="N24" s="328"/>
      <c r="O24" s="328"/>
      <c r="P24" s="328"/>
      <c r="Q24" s="328"/>
      <c r="R24" s="328"/>
      <c r="S24" s="328"/>
      <c r="T24" s="328"/>
      <c r="U24" s="328"/>
      <c r="V24" s="328"/>
      <c r="W24" s="329"/>
      <c r="X24" s="393" t="s">
        <v>179</v>
      </c>
      <c r="Y24" s="394"/>
      <c r="Z24" s="394"/>
      <c r="AA24" s="394"/>
      <c r="AB24" s="394"/>
      <c r="AC24" s="394"/>
      <c r="AD24" s="394"/>
      <c r="AE24" s="394"/>
      <c r="AF24" s="395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1"/>
      <c r="AS24" s="11"/>
      <c r="AT24" s="11"/>
      <c r="AU24" s="11"/>
    </row>
    <row r="25" spans="1:47" x14ac:dyDescent="0.15">
      <c r="A25" s="325">
        <f ca="1">TODAY()</f>
        <v>44737</v>
      </c>
      <c r="B25" s="326"/>
      <c r="D25" s="3">
        <v>1</v>
      </c>
      <c r="E25" s="392" t="s">
        <v>135</v>
      </c>
      <c r="F25" s="332"/>
      <c r="G25" s="332"/>
      <c r="H25" s="332"/>
      <c r="I25" s="332"/>
      <c r="J25" s="332"/>
      <c r="K25" s="332"/>
      <c r="L25" s="332"/>
      <c r="M25" s="333"/>
      <c r="N25" s="3">
        <v>5</v>
      </c>
      <c r="O25" s="331" t="s">
        <v>143</v>
      </c>
      <c r="P25" s="332"/>
      <c r="Q25" s="332"/>
      <c r="R25" s="332"/>
      <c r="S25" s="332"/>
      <c r="T25" s="332"/>
      <c r="U25" s="332"/>
      <c r="V25" s="332"/>
      <c r="W25" s="333"/>
      <c r="X25" s="396"/>
      <c r="Y25" s="397"/>
      <c r="Z25" s="397"/>
      <c r="AA25" s="397"/>
      <c r="AB25" s="397"/>
      <c r="AC25" s="397"/>
      <c r="AD25" s="397"/>
      <c r="AE25" s="397"/>
      <c r="AF25" s="398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1"/>
      <c r="AS25" s="11"/>
      <c r="AT25" s="11"/>
      <c r="AU25" s="11"/>
    </row>
    <row r="26" spans="1:47" ht="13.5" customHeight="1" x14ac:dyDescent="0.15">
      <c r="D26" s="3">
        <v>2</v>
      </c>
      <c r="E26" s="331" t="s">
        <v>136</v>
      </c>
      <c r="F26" s="332"/>
      <c r="G26" s="332"/>
      <c r="H26" s="332"/>
      <c r="I26" s="332"/>
      <c r="J26" s="332"/>
      <c r="K26" s="332"/>
      <c r="L26" s="332"/>
      <c r="M26" s="333"/>
      <c r="N26" s="3">
        <v>6</v>
      </c>
      <c r="O26" s="331" t="s">
        <v>144</v>
      </c>
      <c r="P26" s="332"/>
      <c r="Q26" s="332"/>
      <c r="R26" s="332"/>
      <c r="S26" s="332"/>
      <c r="T26" s="332"/>
      <c r="U26" s="332"/>
      <c r="V26" s="332"/>
      <c r="W26" s="333"/>
      <c r="X26" s="396"/>
      <c r="Y26" s="397"/>
      <c r="Z26" s="397"/>
      <c r="AA26" s="397"/>
      <c r="AB26" s="397"/>
      <c r="AC26" s="397"/>
      <c r="AD26" s="397"/>
      <c r="AE26" s="397"/>
      <c r="AF26" s="398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1"/>
      <c r="AS26" s="11"/>
      <c r="AT26" s="11"/>
      <c r="AU26" s="11"/>
    </row>
    <row r="27" spans="1:47" x14ac:dyDescent="0.15">
      <c r="B27" s="1" t="s">
        <v>126</v>
      </c>
      <c r="D27" s="3">
        <v>3</v>
      </c>
      <c r="E27" s="334" t="s">
        <v>141</v>
      </c>
      <c r="F27" s="335"/>
      <c r="G27" s="335"/>
      <c r="H27" s="335"/>
      <c r="I27" s="335"/>
      <c r="J27" s="335"/>
      <c r="K27" s="335"/>
      <c r="L27" s="335"/>
      <c r="M27" s="336"/>
      <c r="N27" s="3">
        <v>7</v>
      </c>
      <c r="O27" s="331" t="s">
        <v>102</v>
      </c>
      <c r="P27" s="332"/>
      <c r="Q27" s="332"/>
      <c r="R27" s="332"/>
      <c r="S27" s="332"/>
      <c r="T27" s="332"/>
      <c r="U27" s="332"/>
      <c r="V27" s="332"/>
      <c r="W27" s="333"/>
      <c r="X27" s="396"/>
      <c r="Y27" s="397"/>
      <c r="Z27" s="397"/>
      <c r="AA27" s="397"/>
      <c r="AB27" s="397"/>
      <c r="AC27" s="397"/>
      <c r="AD27" s="397"/>
      <c r="AE27" s="397"/>
      <c r="AF27" s="398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1"/>
      <c r="AS27" s="11"/>
      <c r="AT27" s="11"/>
      <c r="AU27" s="11"/>
    </row>
    <row r="28" spans="1:47" x14ac:dyDescent="0.15">
      <c r="D28" s="3">
        <v>4</v>
      </c>
      <c r="E28" s="331" t="s">
        <v>142</v>
      </c>
      <c r="F28" s="332"/>
      <c r="G28" s="332"/>
      <c r="H28" s="332"/>
      <c r="I28" s="332"/>
      <c r="J28" s="332"/>
      <c r="K28" s="332"/>
      <c r="L28" s="332"/>
      <c r="M28" s="333"/>
      <c r="N28" s="3">
        <v>8</v>
      </c>
      <c r="O28" s="331"/>
      <c r="P28" s="332"/>
      <c r="Q28" s="332"/>
      <c r="R28" s="332"/>
      <c r="S28" s="332"/>
      <c r="T28" s="332"/>
      <c r="U28" s="332"/>
      <c r="V28" s="332"/>
      <c r="W28" s="333"/>
      <c r="X28" s="399"/>
      <c r="Y28" s="400"/>
      <c r="Z28" s="400"/>
      <c r="AA28" s="400"/>
      <c r="AB28" s="400"/>
      <c r="AC28" s="400"/>
      <c r="AD28" s="400"/>
      <c r="AE28" s="400"/>
      <c r="AF28" s="401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1"/>
      <c r="AS28" s="11"/>
      <c r="AT28" s="11"/>
      <c r="AU28" s="11"/>
    </row>
    <row r="29" spans="1:47" ht="6" customHeight="1" x14ac:dyDescent="0.15">
      <c r="X29" s="222"/>
      <c r="Y29" s="222"/>
      <c r="Z29" s="222"/>
      <c r="AA29" s="222"/>
      <c r="AB29" s="222"/>
      <c r="AC29" s="222"/>
      <c r="AD29" s="222"/>
      <c r="AE29" s="222"/>
      <c r="AF29" s="222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1"/>
      <c r="AS29" s="11"/>
      <c r="AT29" s="11"/>
      <c r="AU29" s="11"/>
    </row>
    <row r="30" spans="1:47" x14ac:dyDescent="0.15">
      <c r="X30" s="206"/>
      <c r="Y30" s="206"/>
      <c r="Z30" s="206"/>
      <c r="AA30" s="206"/>
      <c r="AB30" s="206"/>
      <c r="AC30" s="206"/>
      <c r="AD30" s="206"/>
      <c r="AE30" s="206"/>
      <c r="AF30" s="206"/>
    </row>
    <row r="31" spans="1:47" x14ac:dyDescent="0.15">
      <c r="I31"/>
      <c r="J31"/>
    </row>
  </sheetData>
  <mergeCells count="188">
    <mergeCell ref="X24:AF28"/>
    <mergeCell ref="F21:H21"/>
    <mergeCell ref="I21:K21"/>
    <mergeCell ref="V19:W19"/>
    <mergeCell ref="U18:W18"/>
    <mergeCell ref="M16:N16"/>
    <mergeCell ref="J16:K16"/>
    <mergeCell ref="D19:E19"/>
    <mergeCell ref="F18:H18"/>
    <mergeCell ref="O27:W27"/>
    <mergeCell ref="E28:M28"/>
    <mergeCell ref="AE20:AE22"/>
    <mergeCell ref="AD20:AD22"/>
    <mergeCell ref="AC20:AC22"/>
    <mergeCell ref="AF20:AF22"/>
    <mergeCell ref="Z17:Z19"/>
    <mergeCell ref="AA17:AA19"/>
    <mergeCell ref="AB17:AB19"/>
    <mergeCell ref="AA20:AA22"/>
    <mergeCell ref="AB20:AB22"/>
    <mergeCell ref="AF17:AF19"/>
    <mergeCell ref="AD17:AD19"/>
    <mergeCell ref="AC17:AC19"/>
    <mergeCell ref="AA14:AA16"/>
    <mergeCell ref="F15:H15"/>
    <mergeCell ref="G19:H19"/>
    <mergeCell ref="L15:N15"/>
    <mergeCell ref="M19:N19"/>
    <mergeCell ref="L18:N18"/>
    <mergeCell ref="R17:T19"/>
    <mergeCell ref="O18:Q18"/>
    <mergeCell ref="P19:Q19"/>
    <mergeCell ref="O26:W26"/>
    <mergeCell ref="E25:M25"/>
    <mergeCell ref="E26:M26"/>
    <mergeCell ref="O14:Q16"/>
    <mergeCell ref="V16:W16"/>
    <mergeCell ref="U15:W15"/>
    <mergeCell ref="R15:T15"/>
    <mergeCell ref="S16:T16"/>
    <mergeCell ref="A2:A4"/>
    <mergeCell ref="D7:E7"/>
    <mergeCell ref="J7:K7"/>
    <mergeCell ref="A17:A19"/>
    <mergeCell ref="A14:A16"/>
    <mergeCell ref="A11:A13"/>
    <mergeCell ref="A8:A10"/>
    <mergeCell ref="B2:B4"/>
    <mergeCell ref="B5:B7"/>
    <mergeCell ref="B8:B10"/>
    <mergeCell ref="C15:E15"/>
    <mergeCell ref="B14:B16"/>
    <mergeCell ref="B17:B19"/>
    <mergeCell ref="J19:K19"/>
    <mergeCell ref="I15:K15"/>
    <mergeCell ref="C18:E18"/>
    <mergeCell ref="D16:E16"/>
    <mergeCell ref="G16:H16"/>
    <mergeCell ref="I18:K18"/>
    <mergeCell ref="I6:K6"/>
    <mergeCell ref="A5:A7"/>
    <mergeCell ref="B11:B13"/>
    <mergeCell ref="G4:H4"/>
    <mergeCell ref="C6:E6"/>
    <mergeCell ref="F5:H7"/>
    <mergeCell ref="J4:K4"/>
    <mergeCell ref="J13:K13"/>
    <mergeCell ref="F12:H12"/>
    <mergeCell ref="I12:K12"/>
    <mergeCell ref="D13:E13"/>
    <mergeCell ref="G13:H13"/>
    <mergeCell ref="D10:E10"/>
    <mergeCell ref="G10:H10"/>
    <mergeCell ref="I8:K10"/>
    <mergeCell ref="R9:T9"/>
    <mergeCell ref="S10:T10"/>
    <mergeCell ref="R12:T12"/>
    <mergeCell ref="V10:W10"/>
    <mergeCell ref="P10:Q10"/>
    <mergeCell ref="U9:W9"/>
    <mergeCell ref="C9:E9"/>
    <mergeCell ref="F9:H9"/>
    <mergeCell ref="C12:E12"/>
    <mergeCell ref="L11:N13"/>
    <mergeCell ref="M10:N10"/>
    <mergeCell ref="U12:W12"/>
    <mergeCell ref="P13:Q13"/>
    <mergeCell ref="S13:T13"/>
    <mergeCell ref="V13:W13"/>
    <mergeCell ref="O12:Q12"/>
    <mergeCell ref="AC2:AC4"/>
    <mergeCell ref="AC5:AC7"/>
    <mergeCell ref="AE17:AE19"/>
    <mergeCell ref="AC8:AC10"/>
    <mergeCell ref="AD5:AD7"/>
    <mergeCell ref="AD2:AD4"/>
    <mergeCell ref="AC14:AC16"/>
    <mergeCell ref="AC11:AC13"/>
    <mergeCell ref="AE2:AE4"/>
    <mergeCell ref="AD8:AD10"/>
    <mergeCell ref="AE5:AE7"/>
    <mergeCell ref="AD14:AD16"/>
    <mergeCell ref="AE14:AE16"/>
    <mergeCell ref="AE11:AE13"/>
    <mergeCell ref="AE8:AE10"/>
    <mergeCell ref="Y8:Y10"/>
    <mergeCell ref="Z8:Z10"/>
    <mergeCell ref="AA8:AA10"/>
    <mergeCell ref="X14:X16"/>
    <mergeCell ref="Z11:Z13"/>
    <mergeCell ref="AF2:AF4"/>
    <mergeCell ref="AF5:AF7"/>
    <mergeCell ref="AF8:AF10"/>
    <mergeCell ref="AF11:AF13"/>
    <mergeCell ref="AF14:AF16"/>
    <mergeCell ref="AA2:AA4"/>
    <mergeCell ref="AB8:AB10"/>
    <mergeCell ref="AB14:AB16"/>
    <mergeCell ref="AB5:AB7"/>
    <mergeCell ref="AB2:AB4"/>
    <mergeCell ref="Y2:Y4"/>
    <mergeCell ref="AB11:AB13"/>
    <mergeCell ref="Z5:Z7"/>
    <mergeCell ref="AA5:AA7"/>
    <mergeCell ref="AA11:AA13"/>
    <mergeCell ref="X11:X13"/>
    <mergeCell ref="Y11:Y13"/>
    <mergeCell ref="X2:X4"/>
    <mergeCell ref="AD11:AD13"/>
    <mergeCell ref="C1:E1"/>
    <mergeCell ref="F1:H1"/>
    <mergeCell ref="U1:W1"/>
    <mergeCell ref="C2:E4"/>
    <mergeCell ref="R1:T1"/>
    <mergeCell ref="S4:T4"/>
    <mergeCell ref="F3:H3"/>
    <mergeCell ref="M4:N4"/>
    <mergeCell ref="P4:Q4"/>
    <mergeCell ref="I1:K1"/>
    <mergeCell ref="I3:K3"/>
    <mergeCell ref="R3:T3"/>
    <mergeCell ref="U3:W3"/>
    <mergeCell ref="L1:N1"/>
    <mergeCell ref="O1:Q1"/>
    <mergeCell ref="O3:Q3"/>
    <mergeCell ref="Z2:Z4"/>
    <mergeCell ref="X20:X22"/>
    <mergeCell ref="Z20:Z22"/>
    <mergeCell ref="Y20:Y22"/>
    <mergeCell ref="L3:N3"/>
    <mergeCell ref="V4:W4"/>
    <mergeCell ref="R6:T6"/>
    <mergeCell ref="L6:N6"/>
    <mergeCell ref="L9:N9"/>
    <mergeCell ref="O6:Q6"/>
    <mergeCell ref="U6:W6"/>
    <mergeCell ref="M7:N7"/>
    <mergeCell ref="O9:Q9"/>
    <mergeCell ref="P7:Q7"/>
    <mergeCell ref="S7:T7"/>
    <mergeCell ref="V7:W7"/>
    <mergeCell ref="X17:X19"/>
    <mergeCell ref="Z14:Z16"/>
    <mergeCell ref="U20:W22"/>
    <mergeCell ref="X5:X7"/>
    <mergeCell ref="Y5:Y7"/>
    <mergeCell ref="Y17:Y19"/>
    <mergeCell ref="X8:X10"/>
    <mergeCell ref="Y14:Y16"/>
    <mergeCell ref="A25:B25"/>
    <mergeCell ref="D24:W24"/>
    <mergeCell ref="L23:W23"/>
    <mergeCell ref="O25:W25"/>
    <mergeCell ref="O28:W28"/>
    <mergeCell ref="E27:M27"/>
    <mergeCell ref="A24:B24"/>
    <mergeCell ref="A20:A22"/>
    <mergeCell ref="C21:E21"/>
    <mergeCell ref="B20:B22"/>
    <mergeCell ref="R21:T21"/>
    <mergeCell ref="L21:N21"/>
    <mergeCell ref="D22:E22"/>
    <mergeCell ref="M22:N22"/>
    <mergeCell ref="G22:H22"/>
    <mergeCell ref="P22:Q22"/>
    <mergeCell ref="S22:T22"/>
    <mergeCell ref="O21:Q21"/>
    <mergeCell ref="J22:K22"/>
  </mergeCells>
  <phoneticPr fontId="3"/>
  <pageMargins left="0.62992125984251968" right="0.23622047244094491" top="1.1023622047244095" bottom="0.39370078740157483" header="0.62992125984251968" footer="0.47244094488188981"/>
  <pageSetup paperSize="9" scale="115" orientation="landscape" r:id="rId1"/>
  <headerFooter alignWithMargins="0">
    <oddHeader>&amp;L［５年生リーグ］&amp;C2022年度前期　埼玉Sリーグ対戦表（ゴールドリーグ）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AQ22"/>
  <sheetViews>
    <sheetView workbookViewId="0">
      <selection activeCell="E22" sqref="E22"/>
    </sheetView>
  </sheetViews>
  <sheetFormatPr defaultColWidth="9" defaultRowHeight="13.5" x14ac:dyDescent="0.15"/>
  <cols>
    <col min="1" max="1" width="4.875" style="2" customWidth="1"/>
    <col min="2" max="2" width="10.625" style="1" customWidth="1"/>
    <col min="3" max="3" width="4.125" style="2" customWidth="1"/>
    <col min="4" max="4" width="2.125" style="2" customWidth="1"/>
    <col min="5" max="5" width="4.125" style="2" customWidth="1"/>
    <col min="6" max="6" width="11.125" style="2" customWidth="1"/>
    <col min="7" max="7" width="12.75" style="2" customWidth="1"/>
    <col min="8" max="8" width="13.625" style="2" customWidth="1"/>
    <col min="9" max="9" width="11.125" style="2" customWidth="1"/>
    <col min="10" max="30" width="3.625" style="2" customWidth="1"/>
    <col min="31" max="39" width="3.875" style="2" customWidth="1"/>
    <col min="40" max="42" width="6" style="2" customWidth="1"/>
    <col min="43" max="43" width="3.625" style="2" customWidth="1"/>
    <col min="44" max="51" width="3.625" style="1" customWidth="1"/>
    <col min="52" max="58" width="2.375" style="1" customWidth="1"/>
    <col min="59" max="16384" width="9" style="1"/>
  </cols>
  <sheetData>
    <row r="1" spans="1:19" ht="14.25" thickBot="1" x14ac:dyDescent="0.2">
      <c r="A1" s="51"/>
      <c r="B1" s="52" t="s">
        <v>1</v>
      </c>
      <c r="C1" s="404" t="s">
        <v>17</v>
      </c>
      <c r="D1" s="404"/>
      <c r="E1" s="404"/>
      <c r="F1" s="52" t="s">
        <v>1</v>
      </c>
      <c r="G1" s="52" t="s">
        <v>18</v>
      </c>
      <c r="H1" s="52" t="s">
        <v>19</v>
      </c>
      <c r="I1" s="53" t="s">
        <v>20</v>
      </c>
      <c r="J1" s="12"/>
      <c r="K1"/>
    </row>
    <row r="2" spans="1:19" ht="14.25" x14ac:dyDescent="0.15">
      <c r="A2" s="6">
        <v>1</v>
      </c>
      <c r="B2" s="7" t="str">
        <f>'①対戦表 '!B2</f>
        <v>NEOS FC</v>
      </c>
      <c r="C2" s="135">
        <v>8</v>
      </c>
      <c r="D2" s="135"/>
      <c r="E2" s="135">
        <v>0</v>
      </c>
      <c r="F2" s="60" t="str">
        <f>'①対戦表 '!B5</f>
        <v>武蔵野FC</v>
      </c>
      <c r="G2" s="40">
        <v>44737</v>
      </c>
      <c r="H2" s="46" t="s">
        <v>206</v>
      </c>
      <c r="I2" s="41" t="s">
        <v>125</v>
      </c>
      <c r="J2" s="12"/>
      <c r="K2" s="12"/>
    </row>
    <row r="3" spans="1:19" ht="14.25" x14ac:dyDescent="0.15">
      <c r="A3" s="13">
        <v>2</v>
      </c>
      <c r="B3" s="14" t="str">
        <f>'①対戦表 '!B2</f>
        <v>NEOS FC</v>
      </c>
      <c r="C3" s="136"/>
      <c r="D3" s="136"/>
      <c r="E3" s="136"/>
      <c r="F3" s="15" t="str">
        <f>'①対戦表 '!B$8</f>
        <v>栗橋南</v>
      </c>
      <c r="G3" s="40"/>
      <c r="H3" s="46"/>
      <c r="I3" s="41"/>
      <c r="J3" s="12"/>
      <c r="K3" s="12"/>
    </row>
    <row r="4" spans="1:19" ht="14.25" x14ac:dyDescent="0.15">
      <c r="A4" s="9">
        <v>3</v>
      </c>
      <c r="B4" s="14" t="str">
        <f>'①対戦表 '!B2</f>
        <v>NEOS FC</v>
      </c>
      <c r="C4" s="136">
        <v>1</v>
      </c>
      <c r="D4" s="136"/>
      <c r="E4" s="136">
        <v>2</v>
      </c>
      <c r="F4" s="15" t="str">
        <f>'①対戦表 '!B$11</f>
        <v>川口ｱｲｼﾝｸ</v>
      </c>
      <c r="G4" s="40">
        <v>44737</v>
      </c>
      <c r="H4" s="46" t="s">
        <v>206</v>
      </c>
      <c r="I4" s="41" t="s">
        <v>125</v>
      </c>
    </row>
    <row r="5" spans="1:19" ht="14.25" x14ac:dyDescent="0.15">
      <c r="A5" s="13">
        <v>4</v>
      </c>
      <c r="B5" s="14" t="str">
        <f>'①対戦表 '!B2</f>
        <v>NEOS FC</v>
      </c>
      <c r="C5" s="136">
        <v>2</v>
      </c>
      <c r="D5" s="136"/>
      <c r="E5" s="136">
        <v>0</v>
      </c>
      <c r="F5" s="15" t="str">
        <f>'①対戦表 '!B$14</f>
        <v>朝志ヶ丘</v>
      </c>
      <c r="G5" s="40">
        <v>44730</v>
      </c>
      <c r="H5" s="46" t="s">
        <v>205</v>
      </c>
      <c r="I5" s="41" t="s">
        <v>139</v>
      </c>
      <c r="J5" s="12"/>
    </row>
    <row r="6" spans="1:19" ht="14.25" x14ac:dyDescent="0.15">
      <c r="A6" s="9">
        <v>5</v>
      </c>
      <c r="B6" s="14" t="str">
        <f>'①対戦表 '!B2</f>
        <v>NEOS FC</v>
      </c>
      <c r="C6" s="136">
        <v>15</v>
      </c>
      <c r="D6" s="136"/>
      <c r="E6" s="136">
        <v>0</v>
      </c>
      <c r="F6" s="15" t="str">
        <f>'①対戦表 '!B$17</f>
        <v>大宮七里</v>
      </c>
      <c r="G6" s="40">
        <v>44730</v>
      </c>
      <c r="H6" s="46" t="s">
        <v>205</v>
      </c>
      <c r="I6" s="41" t="s">
        <v>139</v>
      </c>
      <c r="J6" s="12"/>
    </row>
    <row r="7" spans="1:19" ht="15" thickBot="1" x14ac:dyDescent="0.2">
      <c r="A7" s="13">
        <v>6</v>
      </c>
      <c r="B7" s="14" t="str">
        <f>'①対戦表 '!B2</f>
        <v>NEOS FC</v>
      </c>
      <c r="C7" s="136">
        <v>24</v>
      </c>
      <c r="D7" s="136"/>
      <c r="E7" s="136">
        <v>0</v>
      </c>
      <c r="F7" s="15" t="str">
        <f>'①対戦表 '!B$20</f>
        <v>蕨　南</v>
      </c>
      <c r="G7" s="40">
        <v>44730</v>
      </c>
      <c r="H7" s="46" t="s">
        <v>205</v>
      </c>
      <c r="I7" s="41" t="s">
        <v>139</v>
      </c>
    </row>
    <row r="8" spans="1:19" ht="14.25" x14ac:dyDescent="0.15">
      <c r="A8" s="6">
        <v>8</v>
      </c>
      <c r="B8" s="17" t="str">
        <f>'①対戦表 '!B5</f>
        <v>武蔵野FC</v>
      </c>
      <c r="C8" s="137">
        <v>4</v>
      </c>
      <c r="D8" s="137"/>
      <c r="E8" s="137">
        <v>0</v>
      </c>
      <c r="F8" s="18" t="str">
        <f>'①対戦表 '!B$8</f>
        <v>栗橋南</v>
      </c>
      <c r="G8" s="42">
        <v>44737</v>
      </c>
      <c r="H8" s="44" t="s">
        <v>206</v>
      </c>
      <c r="I8" s="43" t="s">
        <v>125</v>
      </c>
      <c r="J8" s="12"/>
    </row>
    <row r="9" spans="1:19" ht="14.25" x14ac:dyDescent="0.15">
      <c r="A9" s="13">
        <v>9</v>
      </c>
      <c r="B9" s="14" t="str">
        <f>'①対戦表 '!B5</f>
        <v>武蔵野FC</v>
      </c>
      <c r="C9" s="136"/>
      <c r="D9" s="136"/>
      <c r="E9" s="136"/>
      <c r="F9" s="15" t="str">
        <f>'①対戦表 '!B$11</f>
        <v>川口ｱｲｼﾝｸ</v>
      </c>
      <c r="G9" s="40">
        <v>44758</v>
      </c>
      <c r="H9" s="46" t="s">
        <v>205</v>
      </c>
      <c r="I9" s="41" t="s">
        <v>139</v>
      </c>
      <c r="J9" s="12"/>
    </row>
    <row r="10" spans="1:19" ht="14.25" x14ac:dyDescent="0.15">
      <c r="A10" s="9">
        <v>10</v>
      </c>
      <c r="B10" s="14" t="str">
        <f>'①対戦表 '!B5</f>
        <v>武蔵野FC</v>
      </c>
      <c r="C10" s="136"/>
      <c r="D10" s="136"/>
      <c r="E10" s="136"/>
      <c r="F10" s="15" t="str">
        <f>'①対戦表 '!B$14</f>
        <v>朝志ヶ丘</v>
      </c>
      <c r="G10" s="40">
        <v>44758</v>
      </c>
      <c r="H10" s="46" t="s">
        <v>205</v>
      </c>
      <c r="I10" s="41" t="s">
        <v>139</v>
      </c>
      <c r="J10" s="12"/>
      <c r="O10" s="151"/>
      <c r="P10" s="151"/>
      <c r="Q10" s="151"/>
      <c r="R10" s="151"/>
      <c r="S10" s="151"/>
    </row>
    <row r="11" spans="1:19" ht="14.25" x14ac:dyDescent="0.15">
      <c r="A11" s="13">
        <v>11</v>
      </c>
      <c r="B11" s="14" t="str">
        <f>'①対戦表 '!B5</f>
        <v>武蔵野FC</v>
      </c>
      <c r="C11" s="136"/>
      <c r="D11" s="136"/>
      <c r="E11" s="136"/>
      <c r="F11" s="15" t="str">
        <f>'①対戦表 '!B$17</f>
        <v>大宮七里</v>
      </c>
      <c r="G11" s="40"/>
      <c r="H11" s="46"/>
      <c r="I11" s="41"/>
      <c r="J11" s="12"/>
      <c r="O11" s="151"/>
      <c r="P11" s="152"/>
      <c r="Q11" s="153"/>
      <c r="R11" s="154"/>
      <c r="S11" s="151"/>
    </row>
    <row r="12" spans="1:19" ht="15" thickBot="1" x14ac:dyDescent="0.2">
      <c r="A12" s="45">
        <v>12</v>
      </c>
      <c r="B12" s="171" t="str">
        <f>'①対戦表 '!B5</f>
        <v>武蔵野FC</v>
      </c>
      <c r="C12" s="140">
        <v>7</v>
      </c>
      <c r="D12" s="140"/>
      <c r="E12" s="140">
        <v>0</v>
      </c>
      <c r="F12" s="172" t="str">
        <f>'①対戦表 '!B$20</f>
        <v>蕨　南</v>
      </c>
      <c r="G12" s="40">
        <v>44737</v>
      </c>
      <c r="H12" s="46" t="s">
        <v>206</v>
      </c>
      <c r="I12" s="41" t="s">
        <v>125</v>
      </c>
      <c r="O12" s="151"/>
      <c r="P12" s="151"/>
      <c r="Q12" s="151"/>
      <c r="R12" s="151"/>
      <c r="S12" s="151"/>
    </row>
    <row r="13" spans="1:19" ht="14.25" x14ac:dyDescent="0.15">
      <c r="A13" s="16">
        <v>14</v>
      </c>
      <c r="B13" s="7" t="str">
        <f>'①対戦表 '!B8</f>
        <v>栗橋南</v>
      </c>
      <c r="C13" s="135">
        <v>0</v>
      </c>
      <c r="D13" s="135"/>
      <c r="E13" s="137">
        <v>6</v>
      </c>
      <c r="F13" s="8" t="str">
        <f>'①対戦表 '!B$11</f>
        <v>川口ｱｲｼﾝｸ</v>
      </c>
      <c r="G13" s="42">
        <v>44737</v>
      </c>
      <c r="H13" s="44" t="s">
        <v>206</v>
      </c>
      <c r="I13" s="43" t="s">
        <v>125</v>
      </c>
      <c r="J13" s="12"/>
    </row>
    <row r="14" spans="1:19" ht="14.25" x14ac:dyDescent="0.15">
      <c r="A14" s="142">
        <v>15</v>
      </c>
      <c r="B14" s="5" t="str">
        <f>'①対戦表 '!B8</f>
        <v>栗橋南</v>
      </c>
      <c r="C14" s="138">
        <v>0</v>
      </c>
      <c r="D14" s="138"/>
      <c r="E14" s="136">
        <v>7</v>
      </c>
      <c r="F14" s="4" t="str">
        <f>'①対戦表 '!B$14</f>
        <v>朝志ヶ丘</v>
      </c>
      <c r="G14" s="40">
        <v>44730</v>
      </c>
      <c r="H14" s="46" t="s">
        <v>205</v>
      </c>
      <c r="I14" s="41" t="s">
        <v>139</v>
      </c>
      <c r="J14" s="12"/>
    </row>
    <row r="15" spans="1:19" ht="14.25" x14ac:dyDescent="0.15">
      <c r="A15" s="13">
        <v>16</v>
      </c>
      <c r="B15" s="5" t="str">
        <f>'①対戦表 '!B8</f>
        <v>栗橋南</v>
      </c>
      <c r="C15" s="138"/>
      <c r="D15" s="138"/>
      <c r="E15" s="136"/>
      <c r="F15" s="4" t="str">
        <f>'①対戦表 '!B$17</f>
        <v>大宮七里</v>
      </c>
      <c r="G15" s="40">
        <v>44744</v>
      </c>
      <c r="H15" s="46" t="s">
        <v>236</v>
      </c>
      <c r="I15" s="41" t="s">
        <v>235</v>
      </c>
    </row>
    <row r="16" spans="1:19" ht="15" thickBot="1" x14ac:dyDescent="0.2">
      <c r="A16" s="142">
        <v>17</v>
      </c>
      <c r="B16" s="5" t="str">
        <f>'①対戦表 '!B8</f>
        <v>栗橋南</v>
      </c>
      <c r="C16" s="138">
        <v>3</v>
      </c>
      <c r="D16" s="138"/>
      <c r="E16" s="136">
        <v>0</v>
      </c>
      <c r="F16" s="4" t="str">
        <f>'①対戦表 '!B$20</f>
        <v>蕨　南</v>
      </c>
      <c r="G16" s="40">
        <v>44730</v>
      </c>
      <c r="H16" s="46" t="s">
        <v>205</v>
      </c>
      <c r="I16" s="41" t="s">
        <v>139</v>
      </c>
      <c r="J16" s="12"/>
    </row>
    <row r="17" spans="1:10" ht="14.25" x14ac:dyDescent="0.15">
      <c r="A17" s="16">
        <v>19</v>
      </c>
      <c r="B17" s="7" t="str">
        <f>'①対戦表 '!B11</f>
        <v>川口ｱｲｼﾝｸ</v>
      </c>
      <c r="C17" s="135">
        <v>1</v>
      </c>
      <c r="D17" s="135"/>
      <c r="E17" s="137">
        <v>1</v>
      </c>
      <c r="F17" s="8" t="str">
        <f>'①対戦表 '!B$14</f>
        <v>朝志ヶ丘</v>
      </c>
      <c r="G17" s="42">
        <v>44737</v>
      </c>
      <c r="H17" s="44" t="s">
        <v>206</v>
      </c>
      <c r="I17" s="43" t="s">
        <v>125</v>
      </c>
    </row>
    <row r="18" spans="1:10" ht="14.25" x14ac:dyDescent="0.15">
      <c r="A18" s="142">
        <v>20</v>
      </c>
      <c r="B18" s="19" t="str">
        <f>'①対戦表 '!B11</f>
        <v>川口ｱｲｼﾝｸ</v>
      </c>
      <c r="C18" s="139"/>
      <c r="D18" s="139"/>
      <c r="E18" s="136"/>
      <c r="F18" s="20" t="str">
        <f>'①対戦表 '!B$17</f>
        <v>大宮七里</v>
      </c>
      <c r="G18" s="40"/>
      <c r="H18" s="46"/>
      <c r="I18" s="41"/>
    </row>
    <row r="19" spans="1:10" ht="15" thickBot="1" x14ac:dyDescent="0.2">
      <c r="A19" s="13">
        <v>21</v>
      </c>
      <c r="B19" s="19" t="str">
        <f>'①対戦表 '!B11</f>
        <v>川口ｱｲｼﾝｸ</v>
      </c>
      <c r="C19" s="139"/>
      <c r="D19" s="139"/>
      <c r="E19" s="136"/>
      <c r="F19" s="20" t="str">
        <f>'①対戦表 '!B$20</f>
        <v>蕨　南</v>
      </c>
      <c r="G19" s="40">
        <v>44758</v>
      </c>
      <c r="H19" s="46" t="s">
        <v>205</v>
      </c>
      <c r="I19" s="41" t="s">
        <v>139</v>
      </c>
    </row>
    <row r="20" spans="1:10" ht="14.25" x14ac:dyDescent="0.15">
      <c r="A20" s="6">
        <v>23</v>
      </c>
      <c r="B20" s="7" t="str">
        <f>'①対戦表 '!B14</f>
        <v>朝志ヶ丘</v>
      </c>
      <c r="C20" s="135">
        <v>5</v>
      </c>
      <c r="D20" s="135"/>
      <c r="E20" s="137">
        <v>1</v>
      </c>
      <c r="F20" s="8" t="str">
        <f>'①対戦表 '!B$17</f>
        <v>大宮七里</v>
      </c>
      <c r="G20" s="42">
        <v>44730</v>
      </c>
      <c r="H20" s="44" t="s">
        <v>205</v>
      </c>
      <c r="I20" s="43" t="s">
        <v>139</v>
      </c>
      <c r="J20" s="12"/>
    </row>
    <row r="21" spans="1:10" ht="15" thickBot="1" x14ac:dyDescent="0.2">
      <c r="A21" s="13">
        <v>24</v>
      </c>
      <c r="B21" s="5" t="str">
        <f>'①対戦表 '!B14</f>
        <v>朝志ヶ丘</v>
      </c>
      <c r="C21" s="138">
        <v>11</v>
      </c>
      <c r="D21" s="138"/>
      <c r="E21" s="136">
        <v>0</v>
      </c>
      <c r="F21" s="4" t="str">
        <f>'①対戦表 '!B$20</f>
        <v>蕨　南</v>
      </c>
      <c r="G21" s="40">
        <v>44737</v>
      </c>
      <c r="H21" s="46" t="s">
        <v>206</v>
      </c>
      <c r="I21" s="41" t="s">
        <v>125</v>
      </c>
      <c r="J21" s="12"/>
    </row>
    <row r="22" spans="1:10" ht="15" thickBot="1" x14ac:dyDescent="0.2">
      <c r="A22" s="224">
        <v>26</v>
      </c>
      <c r="B22" s="225" t="str">
        <f>'①対戦表 '!B17</f>
        <v>大宮七里</v>
      </c>
      <c r="C22" s="226">
        <v>7</v>
      </c>
      <c r="D22" s="226"/>
      <c r="E22" s="141">
        <v>0</v>
      </c>
      <c r="F22" s="227" t="str">
        <f>'①対戦表 '!B$20</f>
        <v>蕨　南</v>
      </c>
      <c r="G22" s="48">
        <v>44730</v>
      </c>
      <c r="H22" s="49" t="s">
        <v>205</v>
      </c>
      <c r="I22" s="50" t="s">
        <v>139</v>
      </c>
    </row>
  </sheetData>
  <mergeCells count="1">
    <mergeCell ref="C1:E1"/>
  </mergeCells>
  <phoneticPr fontId="3"/>
  <pageMargins left="0.59055118110236227" right="0.59055118110236227" top="0.98425196850393704" bottom="0.78740157480314965" header="0.62992125984251968" footer="0.6692913385826772"/>
  <pageSetup paperSize="9" scale="90" orientation="portrait" horizontalDpi="4294967293" r:id="rId1"/>
  <headerFooter alignWithMargins="0">
    <oddHeader>&amp;L［5年生リーグ］&amp;C&amp;14 2022年度前期 埼玉Ｓリーグ対戦表（ゴールドリーグ）&amp;R&amp;D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73"/>
  <sheetViews>
    <sheetView tabSelected="1" workbookViewId="0">
      <pane xSplit="2" ySplit="1" topLeftCell="C41" activePane="bottomRight" state="frozen"/>
      <selection activeCell="G65" sqref="G65"/>
      <selection pane="topRight" activeCell="G65" sqref="G65"/>
      <selection pane="bottomLeft" activeCell="G65" sqref="G65"/>
      <selection pane="bottomRight" activeCell="AU23" sqref="AU23"/>
    </sheetView>
  </sheetViews>
  <sheetFormatPr defaultColWidth="9" defaultRowHeight="13.5" x14ac:dyDescent="0.15"/>
  <cols>
    <col min="1" max="1" width="2.625" style="1" customWidth="1"/>
    <col min="2" max="2" width="9.75" style="1" customWidth="1"/>
    <col min="3" max="3" width="12.75" style="1" customWidth="1"/>
    <col min="4" max="4" width="4.125" style="2" customWidth="1"/>
    <col min="5" max="5" width="3.125" style="2" customWidth="1"/>
    <col min="6" max="6" width="3.625" style="2" customWidth="1"/>
    <col min="7" max="7" width="4.125" style="2" customWidth="1"/>
    <col min="8" max="8" width="3.125" style="2" customWidth="1"/>
    <col min="9" max="9" width="3.625" style="2" customWidth="1"/>
    <col min="10" max="10" width="4.125" style="2" customWidth="1"/>
    <col min="11" max="11" width="3.125" style="2" customWidth="1"/>
    <col min="12" max="12" width="3.625" style="2" customWidth="1"/>
    <col min="13" max="13" width="4.125" style="2" customWidth="1"/>
    <col min="14" max="14" width="3.125" style="2" customWidth="1"/>
    <col min="15" max="15" width="3.625" style="2" customWidth="1"/>
    <col min="16" max="16" width="4.125" style="2" customWidth="1"/>
    <col min="17" max="17" width="3.125" style="2" customWidth="1"/>
    <col min="18" max="18" width="3.625" style="2" customWidth="1"/>
    <col min="19" max="19" width="4.125" style="2" customWidth="1"/>
    <col min="20" max="20" width="3.125" style="2" customWidth="1"/>
    <col min="21" max="21" width="3.625" style="2" customWidth="1"/>
    <col min="22" max="22" width="4.125" style="2" customWidth="1"/>
    <col min="23" max="23" width="3.125" style="2" customWidth="1"/>
    <col min="24" max="24" width="3.625" style="2" customWidth="1"/>
    <col min="25" max="26" width="4.75" style="2" customWidth="1"/>
    <col min="27" max="27" width="1.125" style="2" customWidth="1"/>
    <col min="28" max="28" width="6" style="2" customWidth="1"/>
    <col min="29" max="29" width="3.625" style="2" customWidth="1"/>
    <col min="30" max="37" width="3.625" style="1" customWidth="1"/>
    <col min="38" max="44" width="2.375" style="1" customWidth="1"/>
    <col min="45" max="16384" width="9" style="1"/>
  </cols>
  <sheetData>
    <row r="1" spans="1:36" ht="20.25" customHeight="1" x14ac:dyDescent="0.15">
      <c r="A1" s="54" t="s">
        <v>0</v>
      </c>
      <c r="B1" s="56" t="s">
        <v>1</v>
      </c>
      <c r="C1" s="54"/>
      <c r="D1" s="457" t="str">
        <f>B3</f>
        <v>NEOS FC</v>
      </c>
      <c r="E1" s="452"/>
      <c r="F1" s="452"/>
      <c r="G1" s="452" t="str">
        <f>B22</f>
        <v>武蔵野FC</v>
      </c>
      <c r="H1" s="452"/>
      <c r="I1" s="452"/>
      <c r="J1" s="452" t="str">
        <f>B30</f>
        <v>栗橋南</v>
      </c>
      <c r="K1" s="452"/>
      <c r="L1" s="452"/>
      <c r="M1" s="452" t="str">
        <f>B36</f>
        <v>川口ｱｲｼﾝｸ</v>
      </c>
      <c r="N1" s="452"/>
      <c r="O1" s="452"/>
      <c r="P1" s="452" t="str">
        <f>B49</f>
        <v>朝志ヶ丘</v>
      </c>
      <c r="Q1" s="452"/>
      <c r="R1" s="452"/>
      <c r="S1" s="452" t="str">
        <f>B57</f>
        <v>大宮七里</v>
      </c>
      <c r="T1" s="452"/>
      <c r="U1" s="452"/>
      <c r="V1" s="452" t="str">
        <f>B65</f>
        <v>蕨　南</v>
      </c>
      <c r="W1" s="452"/>
      <c r="X1" s="452"/>
      <c r="Y1" s="55" t="s">
        <v>7</v>
      </c>
      <c r="Z1" s="57" t="s">
        <v>24</v>
      </c>
      <c r="AA1" s="1"/>
      <c r="AB1" s="1"/>
      <c r="AC1" s="1"/>
    </row>
    <row r="2" spans="1:36" ht="15" customHeight="1" thickBot="1" x14ac:dyDescent="0.2">
      <c r="A2" s="101"/>
      <c r="B2" s="102"/>
      <c r="C2" s="103"/>
      <c r="D2" s="104" t="s">
        <v>7</v>
      </c>
      <c r="E2" s="104"/>
      <c r="F2" s="105" t="s">
        <v>25</v>
      </c>
      <c r="G2" s="104" t="s">
        <v>7</v>
      </c>
      <c r="H2" s="104"/>
      <c r="I2" s="105" t="s">
        <v>25</v>
      </c>
      <c r="J2" s="104" t="s">
        <v>7</v>
      </c>
      <c r="K2" s="104"/>
      <c r="L2" s="105" t="s">
        <v>25</v>
      </c>
      <c r="M2" s="104" t="s">
        <v>7</v>
      </c>
      <c r="N2" s="104"/>
      <c r="O2" s="105" t="s">
        <v>25</v>
      </c>
      <c r="P2" s="104" t="s">
        <v>7</v>
      </c>
      <c r="Q2" s="104"/>
      <c r="R2" s="105" t="s">
        <v>25</v>
      </c>
      <c r="S2" s="104" t="s">
        <v>7</v>
      </c>
      <c r="T2" s="104"/>
      <c r="U2" s="105" t="s">
        <v>25</v>
      </c>
      <c r="V2" s="104" t="s">
        <v>7</v>
      </c>
      <c r="W2" s="104"/>
      <c r="X2" s="105" t="s">
        <v>25</v>
      </c>
      <c r="Y2" s="106"/>
      <c r="Z2" s="107"/>
      <c r="AA2" s="1"/>
      <c r="AB2" s="1"/>
      <c r="AC2" s="1"/>
    </row>
    <row r="3" spans="1:36" ht="15" customHeight="1" x14ac:dyDescent="0.15">
      <c r="A3" s="386">
        <v>1</v>
      </c>
      <c r="B3" s="466" t="str">
        <f>'①対戦表 '!B2</f>
        <v>NEOS FC</v>
      </c>
      <c r="C3" s="242"/>
      <c r="D3" s="464"/>
      <c r="E3" s="464"/>
      <c r="F3" s="465"/>
      <c r="G3" s="243">
        <f>IF(対戦日程!C2="","",対戦日程!C2)</f>
        <v>8</v>
      </c>
      <c r="H3" s="244" t="s">
        <v>23</v>
      </c>
      <c r="I3" s="245">
        <f>IF(対戦日程!E2="","",対戦日程!E2)</f>
        <v>0</v>
      </c>
      <c r="J3" s="243" t="str">
        <f>IF(対戦日程!C3="","",対戦日程!C3)</f>
        <v/>
      </c>
      <c r="K3" s="244" t="s">
        <v>23</v>
      </c>
      <c r="L3" s="245" t="str">
        <f>IF(対戦日程!E3="","",対戦日程!E3)</f>
        <v/>
      </c>
      <c r="M3" s="243">
        <f>IF(対戦日程!C4="","",対戦日程!C4)</f>
        <v>1</v>
      </c>
      <c r="N3" s="244" t="s">
        <v>23</v>
      </c>
      <c r="O3" s="245">
        <f>IF(対戦日程!E4="","",対戦日程!E4)</f>
        <v>2</v>
      </c>
      <c r="P3" s="243">
        <f>IF(対戦日程!C5="","",対戦日程!C5)</f>
        <v>2</v>
      </c>
      <c r="Q3" s="244" t="s">
        <v>23</v>
      </c>
      <c r="R3" s="245">
        <f>IF(対戦日程!E5="","",対戦日程!E5)</f>
        <v>0</v>
      </c>
      <c r="S3" s="243">
        <f>IF(対戦日程!C6="","",対戦日程!C6)</f>
        <v>15</v>
      </c>
      <c r="T3" s="244" t="s">
        <v>23</v>
      </c>
      <c r="U3" s="245">
        <f>IF(対戦日程!E6="","",対戦日程!E6)</f>
        <v>0</v>
      </c>
      <c r="V3" s="243">
        <f>IF(対戦日程!C7="","",対戦日程!C7)</f>
        <v>24</v>
      </c>
      <c r="W3" s="244" t="s">
        <v>23</v>
      </c>
      <c r="X3" s="245">
        <f>IF(対戦日程!E7="","",対戦日程!E7)</f>
        <v>0</v>
      </c>
      <c r="Y3" s="246"/>
      <c r="Z3" s="247"/>
      <c r="AA3" s="1"/>
      <c r="AB3" s="1"/>
      <c r="AC3" s="11"/>
      <c r="AD3" s="99"/>
      <c r="AE3" s="11"/>
      <c r="AF3" s="11"/>
      <c r="AG3" s="11"/>
      <c r="AH3" s="100"/>
      <c r="AI3" s="11"/>
      <c r="AJ3" s="11"/>
    </row>
    <row r="4" spans="1:36" ht="15" customHeight="1" x14ac:dyDescent="0.15">
      <c r="A4" s="340"/>
      <c r="B4" s="439"/>
      <c r="C4" s="76" t="s">
        <v>207</v>
      </c>
      <c r="D4" s="413"/>
      <c r="E4" s="413"/>
      <c r="F4" s="414"/>
      <c r="G4" s="248"/>
      <c r="H4" s="249"/>
      <c r="I4" s="250"/>
      <c r="J4" s="248"/>
      <c r="K4" s="249"/>
      <c r="L4" s="250"/>
      <c r="M4" s="248"/>
      <c r="N4" s="249"/>
      <c r="O4" s="250"/>
      <c r="P4" s="248">
        <v>1</v>
      </c>
      <c r="Q4" s="249"/>
      <c r="R4" s="250"/>
      <c r="S4" s="248">
        <v>4</v>
      </c>
      <c r="T4" s="249"/>
      <c r="U4" s="250">
        <v>1</v>
      </c>
      <c r="V4" s="248">
        <v>3</v>
      </c>
      <c r="W4" s="249"/>
      <c r="X4" s="250"/>
      <c r="Y4" s="124">
        <f t="shared" ref="Y4:Y20" si="0">G4+J4+M4+P4+S4+V4</f>
        <v>8</v>
      </c>
      <c r="Z4" s="114">
        <f t="shared" ref="Z4:Z20" si="1">I4+L4+O4+R4+U4+X4</f>
        <v>1</v>
      </c>
      <c r="AA4" s="1"/>
      <c r="AB4" s="1"/>
      <c r="AC4" s="11"/>
      <c r="AD4" s="99"/>
      <c r="AE4" s="11"/>
      <c r="AF4" s="11"/>
      <c r="AG4" s="11"/>
      <c r="AH4" s="99"/>
      <c r="AI4" s="11"/>
      <c r="AJ4" s="11"/>
    </row>
    <row r="5" spans="1:36" ht="15" customHeight="1" x14ac:dyDescent="0.15">
      <c r="A5" s="340"/>
      <c r="B5" s="439"/>
      <c r="C5" s="311" t="s">
        <v>208</v>
      </c>
      <c r="D5" s="413"/>
      <c r="E5" s="413"/>
      <c r="F5" s="414"/>
      <c r="G5" s="312"/>
      <c r="H5" s="313"/>
      <c r="I5" s="314"/>
      <c r="J5" s="312"/>
      <c r="K5" s="313"/>
      <c r="L5" s="314"/>
      <c r="M5" s="312">
        <v>1</v>
      </c>
      <c r="N5" s="313"/>
      <c r="O5" s="314"/>
      <c r="P5" s="312">
        <v>1</v>
      </c>
      <c r="Q5" s="313"/>
      <c r="R5" s="314"/>
      <c r="S5" s="312">
        <v>3</v>
      </c>
      <c r="T5" s="313"/>
      <c r="U5" s="314"/>
      <c r="V5" s="312"/>
      <c r="W5" s="313"/>
      <c r="X5" s="314"/>
      <c r="Y5" s="124">
        <f t="shared" ref="Y5:Y6" si="2">G5+J5+M5+P5+S5+V5</f>
        <v>5</v>
      </c>
      <c r="Z5" s="114">
        <f t="shared" ref="Z5:Z6" si="3">I5+L5+O5+R5+U5+X5</f>
        <v>0</v>
      </c>
      <c r="AA5" s="1"/>
      <c r="AB5" s="1"/>
      <c r="AC5" s="11"/>
      <c r="AD5" s="99"/>
      <c r="AE5" s="11"/>
      <c r="AF5" s="11"/>
      <c r="AG5" s="11"/>
      <c r="AH5" s="99"/>
      <c r="AI5" s="11"/>
      <c r="AJ5" s="11"/>
    </row>
    <row r="6" spans="1:36" ht="15" customHeight="1" x14ac:dyDescent="0.15">
      <c r="A6" s="340"/>
      <c r="B6" s="439"/>
      <c r="C6" s="311" t="s">
        <v>209</v>
      </c>
      <c r="D6" s="413"/>
      <c r="E6" s="413"/>
      <c r="F6" s="414"/>
      <c r="G6" s="312"/>
      <c r="H6" s="313"/>
      <c r="I6" s="314"/>
      <c r="J6" s="312"/>
      <c r="K6" s="313"/>
      <c r="L6" s="314"/>
      <c r="M6" s="312"/>
      <c r="N6" s="313"/>
      <c r="O6" s="314"/>
      <c r="P6" s="312"/>
      <c r="Q6" s="313"/>
      <c r="R6" s="314">
        <v>1</v>
      </c>
      <c r="S6" s="312">
        <v>2</v>
      </c>
      <c r="T6" s="313"/>
      <c r="U6" s="314"/>
      <c r="V6" s="312"/>
      <c r="W6" s="313"/>
      <c r="X6" s="314"/>
      <c r="Y6" s="124">
        <f t="shared" si="2"/>
        <v>2</v>
      </c>
      <c r="Z6" s="114">
        <f t="shared" si="3"/>
        <v>1</v>
      </c>
      <c r="AA6" s="1"/>
      <c r="AB6" s="1"/>
      <c r="AC6" s="11"/>
      <c r="AD6" s="99"/>
      <c r="AE6" s="11"/>
      <c r="AF6" s="11"/>
      <c r="AG6" s="11"/>
      <c r="AH6" s="99"/>
      <c r="AI6" s="11"/>
      <c r="AJ6" s="11"/>
    </row>
    <row r="7" spans="1:36" ht="15" customHeight="1" x14ac:dyDescent="0.15">
      <c r="A7" s="340"/>
      <c r="B7" s="439"/>
      <c r="C7" s="77" t="s">
        <v>221</v>
      </c>
      <c r="D7" s="413"/>
      <c r="E7" s="413"/>
      <c r="F7" s="414"/>
      <c r="G7" s="251">
        <v>1</v>
      </c>
      <c r="H7" s="252"/>
      <c r="I7" s="253"/>
      <c r="J7" s="251"/>
      <c r="K7" s="252"/>
      <c r="L7" s="253"/>
      <c r="M7" s="251"/>
      <c r="N7" s="252"/>
      <c r="O7" s="253"/>
      <c r="P7" s="251"/>
      <c r="Q7" s="252"/>
      <c r="R7" s="253"/>
      <c r="S7" s="251">
        <v>1</v>
      </c>
      <c r="T7" s="252"/>
      <c r="U7" s="253"/>
      <c r="V7" s="251">
        <v>6</v>
      </c>
      <c r="W7" s="252"/>
      <c r="X7" s="253"/>
      <c r="Y7" s="124">
        <f t="shared" si="0"/>
        <v>8</v>
      </c>
      <c r="Z7" s="114">
        <f t="shared" si="1"/>
        <v>0</v>
      </c>
      <c r="AA7" s="1"/>
      <c r="AB7" s="1"/>
      <c r="AC7" s="11"/>
      <c r="AD7" s="99"/>
      <c r="AE7" s="11"/>
      <c r="AF7" s="11"/>
      <c r="AG7" s="11"/>
      <c r="AH7" s="99"/>
      <c r="AI7" s="11"/>
      <c r="AJ7" s="11"/>
    </row>
    <row r="8" spans="1:36" ht="15" customHeight="1" x14ac:dyDescent="0.15">
      <c r="A8" s="340"/>
      <c r="B8" s="439"/>
      <c r="C8" s="77" t="s">
        <v>222</v>
      </c>
      <c r="D8" s="413"/>
      <c r="E8" s="413"/>
      <c r="F8" s="414"/>
      <c r="G8" s="251"/>
      <c r="H8" s="252"/>
      <c r="I8" s="253">
        <v>1</v>
      </c>
      <c r="J8" s="251"/>
      <c r="K8" s="252"/>
      <c r="L8" s="253"/>
      <c r="M8" s="251"/>
      <c r="N8" s="252"/>
      <c r="O8" s="253"/>
      <c r="P8" s="251"/>
      <c r="Q8" s="252"/>
      <c r="R8" s="253"/>
      <c r="S8" s="251"/>
      <c r="T8" s="252"/>
      <c r="U8" s="253"/>
      <c r="V8" s="251">
        <v>2</v>
      </c>
      <c r="W8" s="252"/>
      <c r="X8" s="253"/>
      <c r="Y8" s="124">
        <f t="shared" si="0"/>
        <v>2</v>
      </c>
      <c r="Z8" s="114">
        <f t="shared" si="1"/>
        <v>1</v>
      </c>
      <c r="AA8" s="1"/>
      <c r="AB8" s="1"/>
      <c r="AC8" s="11"/>
      <c r="AD8" s="99"/>
      <c r="AE8" s="11"/>
      <c r="AF8" s="11"/>
      <c r="AG8" s="11"/>
      <c r="AH8" s="100"/>
      <c r="AI8" s="11"/>
      <c r="AJ8" s="11"/>
    </row>
    <row r="9" spans="1:36" ht="15" customHeight="1" x14ac:dyDescent="0.15">
      <c r="A9" s="340"/>
      <c r="B9" s="439"/>
      <c r="C9" s="77" t="s">
        <v>223</v>
      </c>
      <c r="D9" s="413"/>
      <c r="E9" s="413"/>
      <c r="F9" s="414"/>
      <c r="G9" s="251"/>
      <c r="H9" s="252"/>
      <c r="I9" s="253"/>
      <c r="J9" s="251"/>
      <c r="K9" s="252"/>
      <c r="L9" s="253"/>
      <c r="M9" s="251"/>
      <c r="N9" s="252"/>
      <c r="O9" s="253"/>
      <c r="P9" s="251"/>
      <c r="Q9" s="252"/>
      <c r="R9" s="253"/>
      <c r="S9" s="251"/>
      <c r="T9" s="252"/>
      <c r="U9" s="253"/>
      <c r="V9" s="251">
        <v>2</v>
      </c>
      <c r="W9" s="252"/>
      <c r="X9" s="253"/>
      <c r="Y9" s="124">
        <f t="shared" ref="Y9:Y11" si="4">G9+J9+M9+P9+S9+V9</f>
        <v>2</v>
      </c>
      <c r="Z9" s="114">
        <f t="shared" ref="Z9:Z11" si="5">I9+L9+O9+R9+U9+X9</f>
        <v>0</v>
      </c>
      <c r="AA9" s="1"/>
      <c r="AB9" s="1"/>
      <c r="AC9" s="11"/>
      <c r="AD9" s="99"/>
      <c r="AE9" s="11"/>
      <c r="AF9" s="11"/>
      <c r="AG9" s="11"/>
      <c r="AH9" s="310"/>
      <c r="AI9" s="11"/>
      <c r="AJ9" s="11"/>
    </row>
    <row r="10" spans="1:36" ht="15" customHeight="1" x14ac:dyDescent="0.15">
      <c r="A10" s="340"/>
      <c r="B10" s="439"/>
      <c r="C10" s="77" t="s">
        <v>224</v>
      </c>
      <c r="D10" s="413"/>
      <c r="E10" s="413"/>
      <c r="F10" s="414"/>
      <c r="G10" s="251">
        <v>1</v>
      </c>
      <c r="H10" s="252"/>
      <c r="I10" s="253"/>
      <c r="J10" s="251"/>
      <c r="K10" s="252"/>
      <c r="L10" s="253"/>
      <c r="M10" s="251"/>
      <c r="N10" s="252"/>
      <c r="O10" s="253"/>
      <c r="P10" s="251"/>
      <c r="Q10" s="252"/>
      <c r="R10" s="253"/>
      <c r="S10" s="251"/>
      <c r="T10" s="252"/>
      <c r="U10" s="253"/>
      <c r="V10" s="251">
        <v>1</v>
      </c>
      <c r="W10" s="252"/>
      <c r="X10" s="253"/>
      <c r="Y10" s="124">
        <f t="shared" si="4"/>
        <v>2</v>
      </c>
      <c r="Z10" s="114">
        <f t="shared" si="5"/>
        <v>0</v>
      </c>
      <c r="AA10" s="1"/>
      <c r="AB10" s="1"/>
      <c r="AC10" s="11"/>
      <c r="AD10" s="99"/>
      <c r="AE10" s="11"/>
      <c r="AF10" s="11"/>
      <c r="AG10" s="11"/>
      <c r="AH10" s="310"/>
      <c r="AI10" s="11"/>
      <c r="AJ10" s="11"/>
    </row>
    <row r="11" spans="1:36" ht="15" customHeight="1" x14ac:dyDescent="0.15">
      <c r="A11" s="340"/>
      <c r="B11" s="439"/>
      <c r="C11" s="77" t="s">
        <v>225</v>
      </c>
      <c r="D11" s="413"/>
      <c r="E11" s="413"/>
      <c r="F11" s="414"/>
      <c r="G11" s="251"/>
      <c r="H11" s="252"/>
      <c r="I11" s="253"/>
      <c r="J11" s="251"/>
      <c r="K11" s="252"/>
      <c r="L11" s="253"/>
      <c r="M11" s="251"/>
      <c r="N11" s="252"/>
      <c r="O11" s="253"/>
      <c r="P11" s="251"/>
      <c r="Q11" s="252"/>
      <c r="R11" s="253"/>
      <c r="S11" s="251"/>
      <c r="T11" s="252"/>
      <c r="U11" s="253"/>
      <c r="V11" s="251">
        <v>2</v>
      </c>
      <c r="W11" s="252"/>
      <c r="X11" s="253"/>
      <c r="Y11" s="124">
        <f t="shared" si="4"/>
        <v>2</v>
      </c>
      <c r="Z11" s="114">
        <f t="shared" si="5"/>
        <v>0</v>
      </c>
      <c r="AA11" s="1"/>
      <c r="AB11" s="1"/>
      <c r="AC11" s="11"/>
      <c r="AD11" s="99"/>
      <c r="AE11" s="11"/>
      <c r="AF11" s="11"/>
      <c r="AG11" s="11"/>
      <c r="AH11" s="310"/>
      <c r="AI11" s="11"/>
      <c r="AJ11" s="11"/>
    </row>
    <row r="12" spans="1:36" ht="15" customHeight="1" x14ac:dyDescent="0.15">
      <c r="A12" s="340"/>
      <c r="B12" s="439"/>
      <c r="C12" s="77" t="s">
        <v>220</v>
      </c>
      <c r="D12" s="413"/>
      <c r="E12" s="413"/>
      <c r="F12" s="414"/>
      <c r="G12" s="251">
        <v>1</v>
      </c>
      <c r="H12" s="252"/>
      <c r="I12" s="253"/>
      <c r="J12" s="251"/>
      <c r="K12" s="252"/>
      <c r="L12" s="253"/>
      <c r="M12" s="251"/>
      <c r="N12" s="252"/>
      <c r="O12" s="253"/>
      <c r="P12" s="251"/>
      <c r="Q12" s="252"/>
      <c r="R12" s="253"/>
      <c r="S12" s="251"/>
      <c r="T12" s="252"/>
      <c r="U12" s="253"/>
      <c r="V12" s="251">
        <v>3</v>
      </c>
      <c r="W12" s="252"/>
      <c r="X12" s="253"/>
      <c r="Y12" s="124">
        <f t="shared" ref="Y12:Y13" si="6">G12+J12+M12+P12+S12+V12</f>
        <v>4</v>
      </c>
      <c r="Z12" s="114">
        <f t="shared" ref="Z12:Z13" si="7">I12+L12+O12+R12+U12+X12</f>
        <v>0</v>
      </c>
      <c r="AA12" s="1"/>
      <c r="AB12" s="1"/>
      <c r="AC12" s="11"/>
      <c r="AD12" s="99"/>
      <c r="AE12" s="11"/>
      <c r="AF12" s="11"/>
      <c r="AG12" s="11"/>
      <c r="AH12" s="310"/>
      <c r="AI12" s="11"/>
      <c r="AJ12" s="11"/>
    </row>
    <row r="13" spans="1:36" ht="15" customHeight="1" x14ac:dyDescent="0.15">
      <c r="A13" s="340"/>
      <c r="B13" s="439"/>
      <c r="C13" s="77" t="s">
        <v>226</v>
      </c>
      <c r="D13" s="413"/>
      <c r="E13" s="413"/>
      <c r="F13" s="414"/>
      <c r="G13" s="251">
        <v>1</v>
      </c>
      <c r="H13" s="252"/>
      <c r="I13" s="253"/>
      <c r="J13" s="251"/>
      <c r="K13" s="252"/>
      <c r="L13" s="253"/>
      <c r="M13" s="251"/>
      <c r="N13" s="252"/>
      <c r="O13" s="253"/>
      <c r="P13" s="251"/>
      <c r="Q13" s="252"/>
      <c r="R13" s="253"/>
      <c r="S13" s="251"/>
      <c r="T13" s="252"/>
      <c r="U13" s="253"/>
      <c r="V13" s="251">
        <v>2</v>
      </c>
      <c r="W13" s="252"/>
      <c r="X13" s="253"/>
      <c r="Y13" s="124">
        <f t="shared" si="6"/>
        <v>3</v>
      </c>
      <c r="Z13" s="114">
        <f t="shared" si="7"/>
        <v>0</v>
      </c>
      <c r="AA13" s="1"/>
      <c r="AB13" s="1"/>
      <c r="AC13" s="11"/>
      <c r="AD13" s="99"/>
      <c r="AE13" s="11"/>
      <c r="AF13" s="11"/>
      <c r="AG13" s="11"/>
      <c r="AH13" s="310"/>
      <c r="AI13" s="11"/>
      <c r="AJ13" s="11"/>
    </row>
    <row r="14" spans="1:36" ht="15" customHeight="1" x14ac:dyDescent="0.15">
      <c r="A14" s="340"/>
      <c r="B14" s="439"/>
      <c r="C14" s="77" t="s">
        <v>227</v>
      </c>
      <c r="D14" s="413"/>
      <c r="E14" s="413"/>
      <c r="F14" s="414"/>
      <c r="G14" s="251"/>
      <c r="H14" s="252"/>
      <c r="I14" s="253"/>
      <c r="J14" s="251"/>
      <c r="K14" s="252"/>
      <c r="L14" s="253"/>
      <c r="M14" s="251"/>
      <c r="N14" s="252"/>
      <c r="O14" s="253"/>
      <c r="P14" s="251"/>
      <c r="Q14" s="252"/>
      <c r="R14" s="253"/>
      <c r="S14" s="251"/>
      <c r="T14" s="252"/>
      <c r="U14" s="253"/>
      <c r="V14" s="251">
        <v>2</v>
      </c>
      <c r="W14" s="252"/>
      <c r="X14" s="253"/>
      <c r="Y14" s="124">
        <f t="shared" ref="Y14" si="8">G14+J14+M14+P14+S14+V14</f>
        <v>2</v>
      </c>
      <c r="Z14" s="114">
        <f t="shared" ref="Z14" si="9">I14+L14+O14+R14+U14+X14</f>
        <v>0</v>
      </c>
      <c r="AA14" s="1"/>
      <c r="AB14" s="1"/>
      <c r="AC14" s="11"/>
      <c r="AD14" s="99"/>
      <c r="AE14" s="11"/>
      <c r="AF14" s="11"/>
      <c r="AG14" s="11"/>
      <c r="AH14" s="310"/>
      <c r="AI14" s="11"/>
      <c r="AJ14" s="11"/>
    </row>
    <row r="15" spans="1:36" ht="15" customHeight="1" x14ac:dyDescent="0.15">
      <c r="A15" s="340"/>
      <c r="B15" s="439"/>
      <c r="C15" s="77" t="s">
        <v>228</v>
      </c>
      <c r="D15" s="413"/>
      <c r="E15" s="413"/>
      <c r="F15" s="414"/>
      <c r="G15" s="251"/>
      <c r="H15" s="252"/>
      <c r="I15" s="253"/>
      <c r="J15" s="251"/>
      <c r="K15" s="252"/>
      <c r="L15" s="253"/>
      <c r="M15" s="251"/>
      <c r="N15" s="252"/>
      <c r="O15" s="253">
        <v>1</v>
      </c>
      <c r="P15" s="251"/>
      <c r="Q15" s="252"/>
      <c r="R15" s="253"/>
      <c r="S15" s="251">
        <v>1</v>
      </c>
      <c r="T15" s="252"/>
      <c r="U15" s="253"/>
      <c r="V15" s="251"/>
      <c r="W15" s="252"/>
      <c r="X15" s="253">
        <v>1</v>
      </c>
      <c r="Y15" s="124">
        <f t="shared" si="0"/>
        <v>1</v>
      </c>
      <c r="Z15" s="322">
        <f t="shared" si="1"/>
        <v>2</v>
      </c>
      <c r="AA15" s="1"/>
      <c r="AB15" s="1"/>
      <c r="AC15" s="11"/>
      <c r="AD15" s="99"/>
      <c r="AE15" s="11"/>
      <c r="AF15" s="11"/>
      <c r="AG15" s="11"/>
      <c r="AH15" s="435"/>
      <c r="AI15" s="11"/>
      <c r="AJ15" s="11"/>
    </row>
    <row r="16" spans="1:36" ht="15" customHeight="1" x14ac:dyDescent="0.15">
      <c r="A16" s="340"/>
      <c r="B16" s="439"/>
      <c r="C16" s="77" t="s">
        <v>230</v>
      </c>
      <c r="D16" s="413"/>
      <c r="E16" s="413"/>
      <c r="F16" s="414"/>
      <c r="G16" s="251"/>
      <c r="H16" s="252"/>
      <c r="I16" s="253"/>
      <c r="J16" s="251"/>
      <c r="K16" s="252"/>
      <c r="L16" s="253"/>
      <c r="M16" s="251"/>
      <c r="N16" s="252"/>
      <c r="O16" s="253"/>
      <c r="P16" s="251"/>
      <c r="Q16" s="252"/>
      <c r="R16" s="253"/>
      <c r="S16" s="251">
        <v>3</v>
      </c>
      <c r="T16" s="252"/>
      <c r="U16" s="253"/>
      <c r="V16" s="251"/>
      <c r="W16" s="252"/>
      <c r="X16" s="253"/>
      <c r="Y16" s="124">
        <f t="shared" si="0"/>
        <v>3</v>
      </c>
      <c r="Z16" s="114">
        <f t="shared" si="1"/>
        <v>0</v>
      </c>
      <c r="AA16" s="1"/>
      <c r="AB16" s="1"/>
      <c r="AC16" s="11"/>
      <c r="AD16" s="99"/>
      <c r="AE16" s="11"/>
      <c r="AF16" s="11"/>
      <c r="AG16" s="11"/>
      <c r="AH16" s="435"/>
      <c r="AI16" s="11"/>
      <c r="AJ16" s="11"/>
    </row>
    <row r="17" spans="1:36" ht="15" customHeight="1" x14ac:dyDescent="0.15">
      <c r="A17" s="340"/>
      <c r="B17" s="439"/>
      <c r="C17" s="77" t="s">
        <v>231</v>
      </c>
      <c r="D17" s="413"/>
      <c r="E17" s="413"/>
      <c r="F17" s="414"/>
      <c r="G17" s="251">
        <v>3</v>
      </c>
      <c r="H17" s="252"/>
      <c r="I17" s="253"/>
      <c r="J17" s="251"/>
      <c r="K17" s="252"/>
      <c r="L17" s="253"/>
      <c r="M17" s="251"/>
      <c r="N17" s="252"/>
      <c r="O17" s="253"/>
      <c r="P17" s="251"/>
      <c r="Q17" s="252"/>
      <c r="R17" s="253"/>
      <c r="S17" s="251">
        <v>1</v>
      </c>
      <c r="T17" s="252"/>
      <c r="U17" s="253"/>
      <c r="V17" s="251"/>
      <c r="W17" s="252"/>
      <c r="X17" s="253"/>
      <c r="Y17" s="124">
        <f t="shared" ref="Y17" si="10">G17+J17+M17+P17+S17+V17</f>
        <v>4</v>
      </c>
      <c r="Z17" s="114">
        <f t="shared" ref="Z17" si="11">I17+L17+O17+R17+U17+X17</f>
        <v>0</v>
      </c>
      <c r="AA17" s="1"/>
      <c r="AB17" s="1"/>
      <c r="AC17" s="11"/>
      <c r="AD17" s="99"/>
      <c r="AE17" s="11"/>
      <c r="AF17" s="11"/>
      <c r="AG17" s="11"/>
      <c r="AH17" s="435"/>
      <c r="AI17" s="11"/>
      <c r="AJ17" s="11"/>
    </row>
    <row r="18" spans="1:36" ht="15" customHeight="1" x14ac:dyDescent="0.15">
      <c r="A18" s="340"/>
      <c r="B18" s="439"/>
      <c r="C18" s="77" t="s">
        <v>246</v>
      </c>
      <c r="D18" s="413"/>
      <c r="E18" s="413"/>
      <c r="F18" s="414"/>
      <c r="G18" s="251">
        <v>1</v>
      </c>
      <c r="H18" s="252"/>
      <c r="I18" s="253"/>
      <c r="J18" s="251"/>
      <c r="K18" s="252"/>
      <c r="L18" s="253"/>
      <c r="M18" s="251"/>
      <c r="N18" s="252"/>
      <c r="O18" s="253"/>
      <c r="P18" s="251"/>
      <c r="Q18" s="252"/>
      <c r="R18" s="253"/>
      <c r="S18" s="251"/>
      <c r="T18" s="252"/>
      <c r="U18" s="253"/>
      <c r="V18" s="251"/>
      <c r="W18" s="252"/>
      <c r="X18" s="253"/>
      <c r="Y18" s="124">
        <f t="shared" ref="Y18" si="12">G18+J18+M18+P18+S18+V18</f>
        <v>1</v>
      </c>
      <c r="Z18" s="114">
        <f t="shared" ref="Z18" si="13">I18+L18+O18+R18+U18+X18</f>
        <v>0</v>
      </c>
      <c r="AA18" s="1"/>
      <c r="AB18" s="1"/>
      <c r="AC18" s="11"/>
      <c r="AD18" s="99"/>
      <c r="AE18" s="11"/>
      <c r="AF18" s="11"/>
      <c r="AG18" s="11"/>
      <c r="AH18" s="435"/>
      <c r="AI18" s="11"/>
      <c r="AJ18" s="11"/>
    </row>
    <row r="19" spans="1:36" ht="15" customHeight="1" x14ac:dyDescent="0.15">
      <c r="A19" s="340"/>
      <c r="B19" s="439"/>
      <c r="C19" s="77"/>
      <c r="D19" s="413"/>
      <c r="E19" s="413"/>
      <c r="F19" s="414"/>
      <c r="G19" s="251"/>
      <c r="H19" s="252"/>
      <c r="I19" s="253"/>
      <c r="J19" s="251"/>
      <c r="K19" s="252"/>
      <c r="L19" s="253"/>
      <c r="M19" s="251"/>
      <c r="N19" s="252"/>
      <c r="O19" s="253"/>
      <c r="P19" s="251"/>
      <c r="Q19" s="252"/>
      <c r="R19" s="253"/>
      <c r="S19" s="251"/>
      <c r="T19" s="252"/>
      <c r="U19" s="253"/>
      <c r="V19" s="251"/>
      <c r="W19" s="252"/>
      <c r="X19" s="253"/>
      <c r="Y19" s="124">
        <f t="shared" si="0"/>
        <v>0</v>
      </c>
      <c r="Z19" s="114">
        <f t="shared" si="1"/>
        <v>0</v>
      </c>
      <c r="AA19" s="1"/>
      <c r="AB19" s="1"/>
      <c r="AC19" s="11"/>
      <c r="AD19" s="99"/>
      <c r="AE19" s="11"/>
      <c r="AF19" s="11"/>
      <c r="AG19" s="11"/>
      <c r="AH19" s="435"/>
      <c r="AI19" s="11"/>
      <c r="AJ19" s="11"/>
    </row>
    <row r="20" spans="1:36" ht="15" customHeight="1" x14ac:dyDescent="0.15">
      <c r="A20" s="340"/>
      <c r="B20" s="439"/>
      <c r="C20" s="91" t="s">
        <v>201</v>
      </c>
      <c r="D20" s="413"/>
      <c r="E20" s="413"/>
      <c r="F20" s="414"/>
      <c r="G20" s="254"/>
      <c r="H20" s="255"/>
      <c r="I20" s="256"/>
      <c r="J20" s="254"/>
      <c r="K20" s="255"/>
      <c r="L20" s="256"/>
      <c r="M20" s="254"/>
      <c r="N20" s="255"/>
      <c r="O20" s="256"/>
      <c r="P20" s="254"/>
      <c r="Q20" s="255"/>
      <c r="R20" s="256"/>
      <c r="S20" s="254"/>
      <c r="T20" s="255"/>
      <c r="U20" s="256"/>
      <c r="V20" s="254">
        <v>1</v>
      </c>
      <c r="W20" s="255"/>
      <c r="X20" s="256"/>
      <c r="Y20" s="125">
        <f t="shared" si="0"/>
        <v>1</v>
      </c>
      <c r="Z20" s="115">
        <f t="shared" si="1"/>
        <v>0</v>
      </c>
      <c r="AA20" s="1"/>
      <c r="AB20" s="1"/>
      <c r="AC20" s="1"/>
    </row>
    <row r="21" spans="1:36" ht="15" customHeight="1" x14ac:dyDescent="0.15">
      <c r="A21" s="387"/>
      <c r="B21" s="440"/>
      <c r="C21" s="143"/>
      <c r="D21" s="442"/>
      <c r="E21" s="442"/>
      <c r="F21" s="443"/>
      <c r="G21" s="257">
        <f>IF(対戦日程!G2="","",対戦日程!G2)</f>
        <v>44737</v>
      </c>
      <c r="H21" s="407" t="str">
        <f>IF(対戦日程!H2="","",対戦日程!H2)</f>
        <v>蕨南小</v>
      </c>
      <c r="I21" s="408"/>
      <c r="J21" s="257" t="str">
        <f>IF(対戦日程!G3="","",対戦日程!G3)</f>
        <v/>
      </c>
      <c r="K21" s="407" t="str">
        <f>IF(対戦日程!H3="","",対戦日程!H3)</f>
        <v/>
      </c>
      <c r="L21" s="408"/>
      <c r="M21" s="257">
        <f>IF(対戦日程!G4="","",対戦日程!G4)</f>
        <v>44737</v>
      </c>
      <c r="N21" s="407" t="str">
        <f>IF(対戦日程!H4="","",対戦日程!H4)</f>
        <v>蕨南小</v>
      </c>
      <c r="O21" s="408"/>
      <c r="P21" s="257">
        <f>IF(対戦日程!G5="","",対戦日程!G5)</f>
        <v>44730</v>
      </c>
      <c r="Q21" s="407" t="str">
        <f>IF(対戦日程!H5="","",対戦日程!H5)</f>
        <v>朝霞第３小</v>
      </c>
      <c r="R21" s="408"/>
      <c r="S21" s="257">
        <f>IF(対戦日程!G6="","",対戦日程!G6)</f>
        <v>44730</v>
      </c>
      <c r="T21" s="407" t="str">
        <f>IF(対戦日程!H6="","",対戦日程!H6)</f>
        <v>朝霞第３小</v>
      </c>
      <c r="U21" s="408"/>
      <c r="V21" s="257">
        <f>IF(対戦日程!G7="","",対戦日程!G7)</f>
        <v>44730</v>
      </c>
      <c r="W21" s="407" t="str">
        <f>IF(対戦日程!H7="","",対戦日程!H7)</f>
        <v>朝霞第３小</v>
      </c>
      <c r="X21" s="408"/>
      <c r="Y21" s="126">
        <f>SUM(Y4:Y20)</f>
        <v>50</v>
      </c>
      <c r="Z21" s="116">
        <f>SUM(Z4:Z20)</f>
        <v>5</v>
      </c>
      <c r="AA21" s="1"/>
      <c r="AB21" s="1"/>
      <c r="AC21" s="1"/>
    </row>
    <row r="22" spans="1:36" ht="15" customHeight="1" x14ac:dyDescent="0.15">
      <c r="A22" s="339">
        <v>2</v>
      </c>
      <c r="B22" s="436" t="str">
        <f>'①対戦表 '!B5</f>
        <v>武蔵野FC</v>
      </c>
      <c r="C22" s="144"/>
      <c r="D22" s="258">
        <f>IF(対戦日程!E2="","",対戦日程!E2)</f>
        <v>0</v>
      </c>
      <c r="E22" s="258" t="s">
        <v>21</v>
      </c>
      <c r="F22" s="259">
        <f>IF(対戦日程!C2="","",対戦日程!C2)</f>
        <v>8</v>
      </c>
      <c r="G22" s="409"/>
      <c r="H22" s="410"/>
      <c r="I22" s="411"/>
      <c r="J22" s="260">
        <f>IF(対戦日程!C8="","",対戦日程!C8)</f>
        <v>4</v>
      </c>
      <c r="K22" s="258" t="s">
        <v>21</v>
      </c>
      <c r="L22" s="259">
        <f>IF(対戦日程!E8="","",対戦日程!E8)</f>
        <v>0</v>
      </c>
      <c r="M22" s="260" t="str">
        <f>IF(対戦日程!C9="","",対戦日程!C9)</f>
        <v/>
      </c>
      <c r="N22" s="258" t="s">
        <v>21</v>
      </c>
      <c r="O22" s="259" t="str">
        <f>IF(対戦日程!E9="","",対戦日程!E9)</f>
        <v/>
      </c>
      <c r="P22" s="260" t="str">
        <f>IF(対戦日程!C10="","",対戦日程!C10)</f>
        <v/>
      </c>
      <c r="Q22" s="258" t="s">
        <v>21</v>
      </c>
      <c r="R22" s="259" t="str">
        <f>IF(対戦日程!E10="","",対戦日程!E10)</f>
        <v/>
      </c>
      <c r="S22" s="261" t="str">
        <f>IF(対戦日程!C11="","",対戦日程!C11)</f>
        <v/>
      </c>
      <c r="T22" s="262" t="s">
        <v>21</v>
      </c>
      <c r="U22" s="263" t="str">
        <f>IF(対戦日程!E11="","",対戦日程!E11)</f>
        <v/>
      </c>
      <c r="V22" s="260">
        <f>IF(対戦日程!C12="","",対戦日程!C12)</f>
        <v>7</v>
      </c>
      <c r="W22" s="258" t="s">
        <v>21</v>
      </c>
      <c r="X22" s="259">
        <f>IF(対戦日程!E12="","",対戦日程!E12)</f>
        <v>0</v>
      </c>
      <c r="Y22" s="127"/>
      <c r="Z22" s="117"/>
      <c r="AA22" s="1"/>
      <c r="AB22" s="1"/>
      <c r="AC22" s="1"/>
    </row>
    <row r="23" spans="1:36" ht="15" customHeight="1" x14ac:dyDescent="0.15">
      <c r="A23" s="340"/>
      <c r="B23" s="439"/>
      <c r="C23" s="76" t="s">
        <v>237</v>
      </c>
      <c r="D23" s="264"/>
      <c r="E23" s="264"/>
      <c r="F23" s="265"/>
      <c r="G23" s="412"/>
      <c r="H23" s="413"/>
      <c r="I23" s="414"/>
      <c r="J23" s="92">
        <v>1</v>
      </c>
      <c r="K23" s="94"/>
      <c r="L23" s="95"/>
      <c r="M23" s="92"/>
      <c r="N23" s="94"/>
      <c r="O23" s="95"/>
      <c r="P23" s="92"/>
      <c r="Q23" s="94"/>
      <c r="R23" s="95"/>
      <c r="S23" s="92"/>
      <c r="T23" s="94"/>
      <c r="U23" s="95"/>
      <c r="V23" s="92">
        <v>3</v>
      </c>
      <c r="W23" s="94"/>
      <c r="X23" s="95"/>
      <c r="Y23" s="128">
        <f t="shared" ref="Y23:Y28" si="14">D23+J23+M23+P23+S23+V23</f>
        <v>4</v>
      </c>
      <c r="Z23" s="118">
        <f t="shared" ref="Z23:Z28" si="15">F23+L23+O23+R23+U23+X23</f>
        <v>0</v>
      </c>
      <c r="AA23" s="1"/>
      <c r="AB23" s="1"/>
      <c r="AC23" s="1"/>
    </row>
    <row r="24" spans="1:36" ht="15" customHeight="1" x14ac:dyDescent="0.15">
      <c r="A24" s="340"/>
      <c r="B24" s="439"/>
      <c r="C24" s="77" t="s">
        <v>238</v>
      </c>
      <c r="D24" s="266"/>
      <c r="E24" s="266"/>
      <c r="F24" s="267"/>
      <c r="G24" s="412"/>
      <c r="H24" s="413"/>
      <c r="I24" s="414"/>
      <c r="J24" s="93">
        <v>1</v>
      </c>
      <c r="K24" s="96"/>
      <c r="L24" s="97">
        <v>1</v>
      </c>
      <c r="M24" s="93"/>
      <c r="N24" s="96"/>
      <c r="O24" s="97"/>
      <c r="P24" s="93"/>
      <c r="Q24" s="96"/>
      <c r="R24" s="97"/>
      <c r="S24" s="93"/>
      <c r="T24" s="96"/>
      <c r="U24" s="97"/>
      <c r="V24" s="93">
        <v>2</v>
      </c>
      <c r="W24" s="96"/>
      <c r="X24" s="97">
        <v>1</v>
      </c>
      <c r="Y24" s="124">
        <f t="shared" si="14"/>
        <v>3</v>
      </c>
      <c r="Z24" s="114">
        <f t="shared" si="15"/>
        <v>2</v>
      </c>
      <c r="AA24" s="1"/>
      <c r="AB24" s="1"/>
      <c r="AC24" s="1"/>
    </row>
    <row r="25" spans="1:36" ht="15" customHeight="1" x14ac:dyDescent="0.15">
      <c r="A25" s="340"/>
      <c r="B25" s="439"/>
      <c r="C25" s="77" t="s">
        <v>239</v>
      </c>
      <c r="D25" s="266"/>
      <c r="E25" s="266"/>
      <c r="F25" s="267"/>
      <c r="G25" s="412"/>
      <c r="H25" s="413"/>
      <c r="I25" s="414"/>
      <c r="J25" s="93">
        <v>2</v>
      </c>
      <c r="K25" s="96"/>
      <c r="L25" s="97"/>
      <c r="M25" s="93"/>
      <c r="N25" s="96"/>
      <c r="O25" s="97"/>
      <c r="P25" s="93"/>
      <c r="Q25" s="96"/>
      <c r="R25" s="97"/>
      <c r="S25" s="93"/>
      <c r="T25" s="96"/>
      <c r="U25" s="97"/>
      <c r="V25" s="93">
        <v>1</v>
      </c>
      <c r="W25" s="96"/>
      <c r="X25" s="97"/>
      <c r="Y25" s="124">
        <f t="shared" si="14"/>
        <v>3</v>
      </c>
      <c r="Z25" s="114">
        <f t="shared" si="15"/>
        <v>0</v>
      </c>
      <c r="AA25" s="1"/>
      <c r="AB25" s="1"/>
      <c r="AC25" s="1"/>
    </row>
    <row r="26" spans="1:36" ht="15" customHeight="1" x14ac:dyDescent="0.15">
      <c r="A26" s="340"/>
      <c r="B26" s="439"/>
      <c r="C26" s="77" t="s">
        <v>240</v>
      </c>
      <c r="D26" s="266"/>
      <c r="E26" s="266"/>
      <c r="F26" s="267"/>
      <c r="G26" s="412"/>
      <c r="H26" s="413"/>
      <c r="I26" s="414"/>
      <c r="J26" s="93"/>
      <c r="K26" s="96"/>
      <c r="L26" s="97"/>
      <c r="M26" s="93"/>
      <c r="N26" s="96"/>
      <c r="O26" s="97"/>
      <c r="P26" s="93"/>
      <c r="Q26" s="96"/>
      <c r="R26" s="97"/>
      <c r="S26" s="93"/>
      <c r="T26" s="96"/>
      <c r="U26" s="97"/>
      <c r="V26" s="93">
        <v>1</v>
      </c>
      <c r="W26" s="96"/>
      <c r="X26" s="97"/>
      <c r="Y26" s="124">
        <f t="shared" si="14"/>
        <v>1</v>
      </c>
      <c r="Z26" s="114">
        <f t="shared" si="15"/>
        <v>0</v>
      </c>
      <c r="AA26" s="1"/>
      <c r="AB26" s="1"/>
      <c r="AC26" s="1"/>
    </row>
    <row r="27" spans="1:36" ht="15" customHeight="1" x14ac:dyDescent="0.15">
      <c r="A27" s="340"/>
      <c r="B27" s="439"/>
      <c r="C27" s="321" t="s">
        <v>247</v>
      </c>
      <c r="D27" s="268"/>
      <c r="E27" s="268"/>
      <c r="F27" s="269">
        <v>1</v>
      </c>
      <c r="G27" s="412"/>
      <c r="H27" s="413"/>
      <c r="I27" s="414"/>
      <c r="J27" s="270"/>
      <c r="K27" s="110"/>
      <c r="L27" s="111"/>
      <c r="M27" s="270"/>
      <c r="N27" s="110"/>
      <c r="O27" s="111"/>
      <c r="P27" s="270"/>
      <c r="Q27" s="110"/>
      <c r="R27" s="111"/>
      <c r="S27" s="270"/>
      <c r="T27" s="110"/>
      <c r="U27" s="111"/>
      <c r="V27" s="270"/>
      <c r="W27" s="110"/>
      <c r="X27" s="111"/>
      <c r="Y27" s="124">
        <f t="shared" ref="Y27" si="16">D27+J27+M27+P27+S27+V27</f>
        <v>0</v>
      </c>
      <c r="Z27" s="114">
        <f t="shared" ref="Z27" si="17">F27+L27+O27+R27+U27+X27</f>
        <v>1</v>
      </c>
      <c r="AA27" s="1"/>
      <c r="AB27" s="1"/>
      <c r="AC27" s="1"/>
    </row>
    <row r="28" spans="1:36" ht="15" customHeight="1" x14ac:dyDescent="0.15">
      <c r="A28" s="340"/>
      <c r="B28" s="439"/>
      <c r="C28" s="91"/>
      <c r="D28" s="268"/>
      <c r="E28" s="268"/>
      <c r="F28" s="269"/>
      <c r="G28" s="412"/>
      <c r="H28" s="413"/>
      <c r="I28" s="414"/>
      <c r="J28" s="270"/>
      <c r="K28" s="110"/>
      <c r="L28" s="111"/>
      <c r="M28" s="270"/>
      <c r="N28" s="110"/>
      <c r="O28" s="111"/>
      <c r="P28" s="270"/>
      <c r="Q28" s="110"/>
      <c r="R28" s="111"/>
      <c r="S28" s="270"/>
      <c r="T28" s="110"/>
      <c r="U28" s="111"/>
      <c r="V28" s="270"/>
      <c r="W28" s="110"/>
      <c r="X28" s="111"/>
      <c r="Y28" s="125">
        <f t="shared" si="14"/>
        <v>0</v>
      </c>
      <c r="Z28" s="115">
        <f t="shared" si="15"/>
        <v>0</v>
      </c>
      <c r="AA28" s="1"/>
      <c r="AB28" s="1"/>
      <c r="AC28" s="1"/>
    </row>
    <row r="29" spans="1:36" ht="15" customHeight="1" x14ac:dyDescent="0.15">
      <c r="A29" s="387"/>
      <c r="B29" s="440"/>
      <c r="C29" s="143"/>
      <c r="D29" s="271">
        <f>IF(対戦日程!G2="","",対戦日程!G2)</f>
        <v>44737</v>
      </c>
      <c r="E29" s="407" t="str">
        <f>IF(対戦日程!H2="","",対戦日程!H2)</f>
        <v>蕨南小</v>
      </c>
      <c r="F29" s="408"/>
      <c r="G29" s="441"/>
      <c r="H29" s="442"/>
      <c r="I29" s="443"/>
      <c r="J29" s="257">
        <f>IF(対戦日程!G8="","",対戦日程!G8)</f>
        <v>44737</v>
      </c>
      <c r="K29" s="407" t="str">
        <f>IF(対戦日程!H8="","",対戦日程!H8)</f>
        <v>蕨南小</v>
      </c>
      <c r="L29" s="408"/>
      <c r="M29" s="257">
        <f>IF(対戦日程!G9="","",対戦日程!G9)</f>
        <v>44758</v>
      </c>
      <c r="N29" s="407" t="str">
        <f>IF(対戦日程!H9="","",対戦日程!H9)</f>
        <v>朝霞第３小</v>
      </c>
      <c r="O29" s="408"/>
      <c r="P29" s="257">
        <f>IF(対戦日程!G10="","",対戦日程!G10)</f>
        <v>44758</v>
      </c>
      <c r="Q29" s="407" t="str">
        <f>IF(対戦日程!H10="","",対戦日程!H10)</f>
        <v>朝霞第３小</v>
      </c>
      <c r="R29" s="408"/>
      <c r="S29" s="257" t="str">
        <f>IF(対戦日程!G11="","",対戦日程!G11)</f>
        <v/>
      </c>
      <c r="T29" s="407" t="str">
        <f>IF(対戦日程!H11="","",対戦日程!H11)</f>
        <v/>
      </c>
      <c r="U29" s="407"/>
      <c r="V29" s="257">
        <f>IF(対戦日程!G12="","",対戦日程!G12)</f>
        <v>44737</v>
      </c>
      <c r="W29" s="407" t="str">
        <f>IF(対戦日程!H12="","",対戦日程!H12)</f>
        <v>蕨南小</v>
      </c>
      <c r="X29" s="408"/>
      <c r="Y29" s="126">
        <f>SUM(Y23:Y28)</f>
        <v>11</v>
      </c>
      <c r="Z29" s="116">
        <f>SUM(Z23:Z28)</f>
        <v>3</v>
      </c>
      <c r="AA29" s="1"/>
      <c r="AB29" s="1"/>
      <c r="AC29" s="1"/>
    </row>
    <row r="30" spans="1:36" ht="15" customHeight="1" x14ac:dyDescent="0.15">
      <c r="A30" s="339">
        <v>3</v>
      </c>
      <c r="B30" s="436" t="str">
        <f>'①対戦表 '!B8</f>
        <v>栗橋南</v>
      </c>
      <c r="C30" s="144"/>
      <c r="D30" s="258" t="str">
        <f>IF(対戦日程!E3="","",対戦日程!E3)</f>
        <v/>
      </c>
      <c r="E30" s="258" t="s">
        <v>11</v>
      </c>
      <c r="F30" s="259" t="str">
        <f>IF(対戦日程!C3="","",対戦日程!C3)</f>
        <v/>
      </c>
      <c r="G30" s="260">
        <f>IF(対戦日程!E8="","",対戦日程!E8)</f>
        <v>0</v>
      </c>
      <c r="H30" s="258" t="s">
        <v>11</v>
      </c>
      <c r="I30" s="259">
        <f>IF(対戦日程!C8="","",対戦日程!C8)</f>
        <v>4</v>
      </c>
      <c r="J30" s="409"/>
      <c r="K30" s="410"/>
      <c r="L30" s="411"/>
      <c r="M30" s="260">
        <f>IF(対戦日程!C13="","",対戦日程!C13)</f>
        <v>0</v>
      </c>
      <c r="N30" s="258" t="s">
        <v>11</v>
      </c>
      <c r="O30" s="259">
        <f>IF(対戦日程!E13="","",対戦日程!E13)</f>
        <v>6</v>
      </c>
      <c r="P30" s="260">
        <f>IF(対戦日程!C14="","",対戦日程!C14)</f>
        <v>0</v>
      </c>
      <c r="Q30" s="258" t="s">
        <v>11</v>
      </c>
      <c r="R30" s="259">
        <f>IF(対戦日程!E14="","",対戦日程!E14)</f>
        <v>7</v>
      </c>
      <c r="S30" s="260" t="str">
        <f>IF(対戦日程!C15="","",対戦日程!C15)</f>
        <v/>
      </c>
      <c r="T30" s="258" t="s">
        <v>11</v>
      </c>
      <c r="U30" s="259" t="str">
        <f>IF(対戦日程!E15="","",対戦日程!E15)</f>
        <v/>
      </c>
      <c r="V30" s="261">
        <f>IF(対戦日程!C16="","",対戦日程!C16)</f>
        <v>3</v>
      </c>
      <c r="W30" s="262" t="s">
        <v>11</v>
      </c>
      <c r="X30" s="263">
        <f>IF(対戦日程!E16="","",対戦日程!E16)</f>
        <v>0</v>
      </c>
      <c r="Y30" s="129"/>
      <c r="Z30" s="119"/>
      <c r="AA30" s="1"/>
      <c r="AB30" s="1"/>
      <c r="AC30" s="1"/>
    </row>
    <row r="31" spans="1:36" ht="15" customHeight="1" x14ac:dyDescent="0.15">
      <c r="A31" s="340"/>
      <c r="B31" s="439"/>
      <c r="C31" s="76" t="s">
        <v>219</v>
      </c>
      <c r="D31" s="94"/>
      <c r="E31" s="94"/>
      <c r="F31" s="95"/>
      <c r="G31" s="92"/>
      <c r="H31" s="94"/>
      <c r="I31" s="95"/>
      <c r="J31" s="412"/>
      <c r="K31" s="413"/>
      <c r="L31" s="414"/>
      <c r="M31" s="92"/>
      <c r="N31" s="94"/>
      <c r="O31" s="95">
        <v>1</v>
      </c>
      <c r="P31" s="92"/>
      <c r="Q31" s="94"/>
      <c r="R31" s="95">
        <v>1</v>
      </c>
      <c r="S31" s="92"/>
      <c r="T31" s="94"/>
      <c r="U31" s="95"/>
      <c r="V31" s="92">
        <v>2</v>
      </c>
      <c r="W31" s="94"/>
      <c r="X31" s="95">
        <v>1</v>
      </c>
      <c r="Y31" s="124">
        <f>D31+G31+M31+P31+S31+V31</f>
        <v>2</v>
      </c>
      <c r="Z31" s="323">
        <f>F31+I31+O31+R31+U31+X31</f>
        <v>3</v>
      </c>
      <c r="AA31" s="1"/>
      <c r="AB31" s="1"/>
      <c r="AC31" s="1"/>
    </row>
    <row r="32" spans="1:36" ht="15" customHeight="1" x14ac:dyDescent="0.15">
      <c r="A32" s="340"/>
      <c r="B32" s="439"/>
      <c r="C32" s="77" t="s">
        <v>229</v>
      </c>
      <c r="D32" s="96"/>
      <c r="E32" s="96"/>
      <c r="F32" s="97"/>
      <c r="G32" s="93"/>
      <c r="H32" s="96"/>
      <c r="I32" s="97"/>
      <c r="J32" s="412"/>
      <c r="K32" s="413"/>
      <c r="L32" s="414"/>
      <c r="M32" s="93"/>
      <c r="N32" s="96"/>
      <c r="O32" s="97"/>
      <c r="P32" s="93"/>
      <c r="Q32" s="96"/>
      <c r="R32" s="97"/>
      <c r="S32" s="93"/>
      <c r="T32" s="96"/>
      <c r="U32" s="97"/>
      <c r="V32" s="93">
        <v>1</v>
      </c>
      <c r="W32" s="96"/>
      <c r="X32" s="97"/>
      <c r="Y32" s="124">
        <f>D32+G32+M32+P32+S32+V32</f>
        <v>1</v>
      </c>
      <c r="Z32" s="114">
        <f>F32+I32+O32+R32+U32+X32</f>
        <v>0</v>
      </c>
      <c r="AA32" s="1"/>
      <c r="AB32" s="1"/>
      <c r="AC32" s="1"/>
    </row>
    <row r="33" spans="1:29" ht="15" customHeight="1" x14ac:dyDescent="0.15">
      <c r="A33" s="340"/>
      <c r="B33" s="439"/>
      <c r="C33" s="77" t="s">
        <v>253</v>
      </c>
      <c r="D33" s="96"/>
      <c r="E33" s="96"/>
      <c r="F33" s="97"/>
      <c r="G33" s="93"/>
      <c r="H33" s="96"/>
      <c r="I33" s="97">
        <v>1</v>
      </c>
      <c r="J33" s="412"/>
      <c r="K33" s="413"/>
      <c r="L33" s="414"/>
      <c r="M33" s="93"/>
      <c r="N33" s="96"/>
      <c r="O33" s="97"/>
      <c r="P33" s="93"/>
      <c r="Q33" s="96"/>
      <c r="R33" s="97"/>
      <c r="S33" s="93"/>
      <c r="T33" s="96"/>
      <c r="U33" s="97"/>
      <c r="V33" s="93"/>
      <c r="W33" s="96"/>
      <c r="X33" s="97"/>
      <c r="Y33" s="124">
        <f>D33+G33+M33+P33+S33+V33</f>
        <v>0</v>
      </c>
      <c r="Z33" s="114">
        <f>F33+I33+O33+R33+U33+X33</f>
        <v>1</v>
      </c>
      <c r="AA33" s="1"/>
      <c r="AB33" s="1"/>
      <c r="AC33" s="1"/>
    </row>
    <row r="34" spans="1:29" ht="15" customHeight="1" x14ac:dyDescent="0.15">
      <c r="A34" s="340"/>
      <c r="B34" s="439"/>
      <c r="C34" s="91"/>
      <c r="D34" s="272"/>
      <c r="E34" s="272"/>
      <c r="F34" s="273"/>
      <c r="G34" s="274"/>
      <c r="H34" s="272"/>
      <c r="I34" s="273"/>
      <c r="J34" s="412"/>
      <c r="K34" s="413"/>
      <c r="L34" s="414"/>
      <c r="M34" s="274"/>
      <c r="N34" s="272"/>
      <c r="O34" s="273"/>
      <c r="P34" s="274"/>
      <c r="Q34" s="272"/>
      <c r="R34" s="273"/>
      <c r="S34" s="274"/>
      <c r="T34" s="272"/>
      <c r="U34" s="273"/>
      <c r="V34" s="274"/>
      <c r="W34" s="272"/>
      <c r="X34" s="273"/>
      <c r="Y34" s="130">
        <f>D34+G34+M34+P34+S34+V34</f>
        <v>0</v>
      </c>
      <c r="Z34" s="120">
        <f>F34+I34+O34+R34+U34+X34</f>
        <v>0</v>
      </c>
      <c r="AA34" s="1"/>
      <c r="AB34" s="1"/>
      <c r="AC34" s="1"/>
    </row>
    <row r="35" spans="1:29" ht="15" customHeight="1" x14ac:dyDescent="0.15">
      <c r="A35" s="387"/>
      <c r="B35" s="440"/>
      <c r="C35" s="145"/>
      <c r="D35" s="275" t="str">
        <f>IF(対戦日程!G3="","",対戦日程!G3)</f>
        <v/>
      </c>
      <c r="E35" s="415" t="str">
        <f xml:space="preserve"> IF(対戦日程!H3="","",対戦日程!H3)</f>
        <v/>
      </c>
      <c r="F35" s="416"/>
      <c r="G35" s="276">
        <f>IF(対戦日程!G8="","",対戦日程!G8)</f>
        <v>44737</v>
      </c>
      <c r="H35" s="415" t="str">
        <f>IF(対戦日程!H8="","",対戦日程!H8)</f>
        <v>蕨南小</v>
      </c>
      <c r="I35" s="416"/>
      <c r="J35" s="441"/>
      <c r="K35" s="442"/>
      <c r="L35" s="443"/>
      <c r="M35" s="276">
        <f>IF(対戦日程!G13="","",対戦日程!G13)</f>
        <v>44737</v>
      </c>
      <c r="N35" s="415" t="str">
        <f>IF(対戦日程!H13="","",対戦日程!H13)</f>
        <v>蕨南小</v>
      </c>
      <c r="O35" s="416"/>
      <c r="P35" s="276">
        <f>IF(対戦日程!G14="","",対戦日程!G14)</f>
        <v>44730</v>
      </c>
      <c r="Q35" s="415" t="str">
        <f>IF(対戦日程!H14="","",対戦日程!H14)</f>
        <v>朝霞第３小</v>
      </c>
      <c r="R35" s="416"/>
      <c r="S35" s="276">
        <f>IF(対戦日程!G15="","",対戦日程!G15)</f>
        <v>44744</v>
      </c>
      <c r="T35" s="415" t="str">
        <f>IF(対戦日程!H15="","",対戦日程!H15)</f>
        <v>栗橋南小</v>
      </c>
      <c r="U35" s="416"/>
      <c r="V35" s="277">
        <f>IF(対戦日程!G16="","",対戦日程!G16)</f>
        <v>44730</v>
      </c>
      <c r="W35" s="415" t="str">
        <f>IF(対戦日程!H16="","",対戦日程!H16)</f>
        <v>朝霞第３小</v>
      </c>
      <c r="X35" s="416"/>
      <c r="Y35" s="131">
        <f>SUM(Y31:Y34)</f>
        <v>3</v>
      </c>
      <c r="Z35" s="121">
        <f>SUM(Z31:Z34)</f>
        <v>4</v>
      </c>
      <c r="AA35" s="1"/>
      <c r="AB35" s="1"/>
      <c r="AC35" s="1"/>
    </row>
    <row r="36" spans="1:29" ht="15" customHeight="1" x14ac:dyDescent="0.15">
      <c r="A36" s="339">
        <v>4</v>
      </c>
      <c r="B36" s="446" t="str">
        <f>'①対戦表 '!B11</f>
        <v>川口ｱｲｼﾝｸ</v>
      </c>
      <c r="C36" s="144"/>
      <c r="D36" s="258">
        <f>IF(対戦日程!E4="","",対戦日程!E4)</f>
        <v>2</v>
      </c>
      <c r="E36" s="258" t="s">
        <v>22</v>
      </c>
      <c r="F36" s="259">
        <f>IF(対戦日程!C4="","",対戦日程!C4)</f>
        <v>1</v>
      </c>
      <c r="G36" s="260" t="str">
        <f>IF(対戦日程!E9="","",対戦日程!E9)</f>
        <v/>
      </c>
      <c r="H36" s="258" t="s">
        <v>22</v>
      </c>
      <c r="I36" s="259" t="str">
        <f>IF(対戦日程!C9="","",対戦日程!C9)</f>
        <v/>
      </c>
      <c r="J36" s="260">
        <f>IF(対戦日程!E13="","",対戦日程!E13)</f>
        <v>6</v>
      </c>
      <c r="K36" s="258" t="s">
        <v>22</v>
      </c>
      <c r="L36" s="259">
        <f>IF(対戦日程!C13="","",対戦日程!C13)</f>
        <v>0</v>
      </c>
      <c r="M36" s="409"/>
      <c r="N36" s="410"/>
      <c r="O36" s="411"/>
      <c r="P36" s="260">
        <f>IF(対戦日程!C17="","",対戦日程!C17)</f>
        <v>1</v>
      </c>
      <c r="Q36" s="258" t="s">
        <v>22</v>
      </c>
      <c r="R36" s="259">
        <f>IF(対戦日程!E17="","",対戦日程!E17)</f>
        <v>1</v>
      </c>
      <c r="S36" s="260" t="str">
        <f>IF(対戦日程!C18="","",対戦日程!C18)</f>
        <v/>
      </c>
      <c r="T36" s="258" t="s">
        <v>22</v>
      </c>
      <c r="U36" s="259" t="str">
        <f>IF(対戦日程!E18="","",対戦日程!E18)</f>
        <v/>
      </c>
      <c r="V36" s="261" t="str">
        <f>IF(対戦日程!C19="","",対戦日程!C19)</f>
        <v/>
      </c>
      <c r="W36" s="262" t="s">
        <v>22</v>
      </c>
      <c r="X36" s="263" t="str">
        <f>IF(対戦日程!E19="","",対戦日程!E19)</f>
        <v/>
      </c>
      <c r="Y36" s="129"/>
      <c r="Z36" s="119"/>
      <c r="AA36" s="1"/>
      <c r="AB36" s="1"/>
      <c r="AC36" s="1"/>
    </row>
    <row r="37" spans="1:29" ht="15" customHeight="1" x14ac:dyDescent="0.15">
      <c r="A37" s="340"/>
      <c r="B37" s="439"/>
      <c r="C37" s="76" t="s">
        <v>242</v>
      </c>
      <c r="D37" s="94"/>
      <c r="E37" s="94"/>
      <c r="F37" s="95"/>
      <c r="G37" s="92"/>
      <c r="H37" s="94"/>
      <c r="I37" s="95"/>
      <c r="J37" s="92">
        <v>2</v>
      </c>
      <c r="K37" s="94"/>
      <c r="L37" s="95">
        <v>1</v>
      </c>
      <c r="M37" s="412"/>
      <c r="N37" s="413"/>
      <c r="O37" s="414"/>
      <c r="P37" s="92"/>
      <c r="Q37" s="94"/>
      <c r="R37" s="95"/>
      <c r="S37" s="92"/>
      <c r="T37" s="94"/>
      <c r="U37" s="95"/>
      <c r="V37" s="92"/>
      <c r="W37" s="94"/>
      <c r="X37" s="95"/>
      <c r="Y37" s="124">
        <f t="shared" ref="Y37:Y47" si="18">D37+G37+J37+P37+S37+V37</f>
        <v>2</v>
      </c>
      <c r="Z37" s="114">
        <f t="shared" ref="Z37:Z47" si="19">F37+I37+L37+R37+U37+X37</f>
        <v>1</v>
      </c>
      <c r="AA37" s="1"/>
      <c r="AB37" s="1"/>
      <c r="AC37" s="1"/>
    </row>
    <row r="38" spans="1:29" ht="15" customHeight="1" x14ac:dyDescent="0.15">
      <c r="A38" s="340"/>
      <c r="B38" s="439"/>
      <c r="C38" s="77" t="s">
        <v>243</v>
      </c>
      <c r="D38" s="96"/>
      <c r="E38" s="96"/>
      <c r="F38" s="97"/>
      <c r="G38" s="93"/>
      <c r="H38" s="96"/>
      <c r="I38" s="97"/>
      <c r="J38" s="93">
        <v>1</v>
      </c>
      <c r="K38" s="96"/>
      <c r="L38" s="97"/>
      <c r="M38" s="412"/>
      <c r="N38" s="413"/>
      <c r="O38" s="414"/>
      <c r="P38" s="93"/>
      <c r="Q38" s="96"/>
      <c r="R38" s="97"/>
      <c r="S38" s="93"/>
      <c r="T38" s="96"/>
      <c r="U38" s="97"/>
      <c r="V38" s="93"/>
      <c r="W38" s="96"/>
      <c r="X38" s="97"/>
      <c r="Y38" s="124">
        <f t="shared" si="18"/>
        <v>1</v>
      </c>
      <c r="Z38" s="114">
        <f t="shared" si="19"/>
        <v>0</v>
      </c>
      <c r="AA38" s="1"/>
      <c r="AB38" s="1"/>
      <c r="AC38" s="1"/>
    </row>
    <row r="39" spans="1:29" ht="15" customHeight="1" x14ac:dyDescent="0.15">
      <c r="A39" s="340"/>
      <c r="B39" s="439"/>
      <c r="C39" s="77" t="s">
        <v>244</v>
      </c>
      <c r="D39" s="96"/>
      <c r="E39" s="96"/>
      <c r="F39" s="97"/>
      <c r="G39" s="93"/>
      <c r="H39" s="96"/>
      <c r="I39" s="97"/>
      <c r="J39" s="93">
        <v>1</v>
      </c>
      <c r="K39" s="96"/>
      <c r="L39" s="97"/>
      <c r="M39" s="412"/>
      <c r="N39" s="413"/>
      <c r="O39" s="414"/>
      <c r="P39" s="93"/>
      <c r="Q39" s="96"/>
      <c r="R39" s="97"/>
      <c r="S39" s="93"/>
      <c r="T39" s="96"/>
      <c r="U39" s="97"/>
      <c r="V39" s="93"/>
      <c r="W39" s="96"/>
      <c r="X39" s="97"/>
      <c r="Y39" s="124">
        <f t="shared" si="18"/>
        <v>1</v>
      </c>
      <c r="Z39" s="114">
        <f t="shared" si="19"/>
        <v>0</v>
      </c>
      <c r="AA39" s="1"/>
      <c r="AB39" s="1"/>
      <c r="AC39" s="1"/>
    </row>
    <row r="40" spans="1:29" ht="15" customHeight="1" x14ac:dyDescent="0.15">
      <c r="A40" s="340"/>
      <c r="B40" s="439"/>
      <c r="C40" s="77" t="s">
        <v>245</v>
      </c>
      <c r="D40" s="96"/>
      <c r="E40" s="96"/>
      <c r="F40" s="97"/>
      <c r="G40" s="93"/>
      <c r="H40" s="96"/>
      <c r="I40" s="97"/>
      <c r="J40" s="93">
        <v>1</v>
      </c>
      <c r="K40" s="96"/>
      <c r="L40" s="97"/>
      <c r="M40" s="412"/>
      <c r="N40" s="413"/>
      <c r="O40" s="414"/>
      <c r="P40" s="93"/>
      <c r="Q40" s="96"/>
      <c r="R40" s="97"/>
      <c r="S40" s="93"/>
      <c r="T40" s="96"/>
      <c r="U40" s="97"/>
      <c r="V40" s="93"/>
      <c r="W40" s="96"/>
      <c r="X40" s="97"/>
      <c r="Y40" s="124">
        <f t="shared" si="18"/>
        <v>1</v>
      </c>
      <c r="Z40" s="114">
        <f t="shared" si="19"/>
        <v>0</v>
      </c>
      <c r="AA40" s="1"/>
      <c r="AB40" s="1"/>
      <c r="AC40" s="1"/>
    </row>
    <row r="41" spans="1:29" ht="15" customHeight="1" x14ac:dyDescent="0.15">
      <c r="A41" s="340"/>
      <c r="B41" s="439"/>
      <c r="C41" s="321" t="s">
        <v>250</v>
      </c>
      <c r="D41" s="110">
        <v>1</v>
      </c>
      <c r="E41" s="110"/>
      <c r="F41" s="111"/>
      <c r="G41" s="270"/>
      <c r="H41" s="110"/>
      <c r="I41" s="111"/>
      <c r="J41" s="270"/>
      <c r="K41" s="110"/>
      <c r="L41" s="111"/>
      <c r="M41" s="412"/>
      <c r="N41" s="413"/>
      <c r="O41" s="414"/>
      <c r="P41" s="270"/>
      <c r="Q41" s="110"/>
      <c r="R41" s="111"/>
      <c r="S41" s="270"/>
      <c r="T41" s="110"/>
      <c r="U41" s="111"/>
      <c r="V41" s="270"/>
      <c r="W41" s="110"/>
      <c r="X41" s="111"/>
      <c r="Y41" s="124">
        <f t="shared" ref="Y41" si="20">D41+G41+J41+P41+S41+V41</f>
        <v>1</v>
      </c>
      <c r="Z41" s="114">
        <f t="shared" ref="Z41" si="21">F41+I41+L41+R41+U41+X41</f>
        <v>0</v>
      </c>
      <c r="AA41" s="1"/>
      <c r="AB41" s="1"/>
      <c r="AC41" s="1"/>
    </row>
    <row r="42" spans="1:29" ht="15" customHeight="1" x14ac:dyDescent="0.15">
      <c r="A42" s="340"/>
      <c r="B42" s="439"/>
      <c r="C42" s="321" t="s">
        <v>251</v>
      </c>
      <c r="D42" s="110">
        <v>1</v>
      </c>
      <c r="E42" s="110"/>
      <c r="F42" s="111"/>
      <c r="G42" s="270"/>
      <c r="H42" s="110"/>
      <c r="I42" s="111"/>
      <c r="J42" s="270"/>
      <c r="K42" s="110"/>
      <c r="L42" s="111"/>
      <c r="M42" s="412"/>
      <c r="N42" s="413"/>
      <c r="O42" s="414"/>
      <c r="P42" s="270"/>
      <c r="Q42" s="110"/>
      <c r="R42" s="111"/>
      <c r="S42" s="270"/>
      <c r="T42" s="110"/>
      <c r="U42" s="111"/>
      <c r="V42" s="270"/>
      <c r="W42" s="110"/>
      <c r="X42" s="111"/>
      <c r="Y42" s="124">
        <f t="shared" ref="Y42:Y43" si="22">D42+G42+J42+P42+S42+V42</f>
        <v>1</v>
      </c>
      <c r="Z42" s="114">
        <f t="shared" ref="Z42:Z43" si="23">F42+I42+L42+R42+U42+X42</f>
        <v>0</v>
      </c>
      <c r="AA42" s="1"/>
      <c r="AB42" s="1"/>
      <c r="AC42" s="1"/>
    </row>
    <row r="43" spans="1:29" ht="15" customHeight="1" x14ac:dyDescent="0.15">
      <c r="A43" s="340"/>
      <c r="B43" s="439"/>
      <c r="C43" s="321" t="s">
        <v>252</v>
      </c>
      <c r="D43" s="110"/>
      <c r="E43" s="110"/>
      <c r="F43" s="111">
        <v>1</v>
      </c>
      <c r="G43" s="270"/>
      <c r="H43" s="110"/>
      <c r="I43" s="111"/>
      <c r="J43" s="270"/>
      <c r="K43" s="110"/>
      <c r="L43" s="111"/>
      <c r="M43" s="412"/>
      <c r="N43" s="413"/>
      <c r="O43" s="414"/>
      <c r="P43" s="270"/>
      <c r="Q43" s="110"/>
      <c r="R43" s="111"/>
      <c r="S43" s="270"/>
      <c r="T43" s="110"/>
      <c r="U43" s="111"/>
      <c r="V43" s="270"/>
      <c r="W43" s="110"/>
      <c r="X43" s="111"/>
      <c r="Y43" s="124">
        <f t="shared" si="22"/>
        <v>0</v>
      </c>
      <c r="Z43" s="114">
        <f t="shared" si="23"/>
        <v>1</v>
      </c>
      <c r="AA43" s="1"/>
      <c r="AB43" s="1"/>
      <c r="AC43" s="1"/>
    </row>
    <row r="44" spans="1:29" ht="15" customHeight="1" x14ac:dyDescent="0.15">
      <c r="A44" s="340"/>
      <c r="B44" s="439"/>
      <c r="C44" s="321" t="s">
        <v>254</v>
      </c>
      <c r="D44" s="110"/>
      <c r="E44" s="110"/>
      <c r="F44" s="111"/>
      <c r="G44" s="270"/>
      <c r="H44" s="110"/>
      <c r="I44" s="111"/>
      <c r="J44" s="270"/>
      <c r="K44" s="110"/>
      <c r="L44" s="111"/>
      <c r="M44" s="412"/>
      <c r="N44" s="413"/>
      <c r="O44" s="414"/>
      <c r="P44" s="270">
        <v>1</v>
      </c>
      <c r="Q44" s="110"/>
      <c r="R44" s="111"/>
      <c r="S44" s="270"/>
      <c r="T44" s="110"/>
      <c r="U44" s="111"/>
      <c r="V44" s="270"/>
      <c r="W44" s="110"/>
      <c r="X44" s="111"/>
      <c r="Y44" s="124">
        <f t="shared" ref="Y44" si="24">D44+G44+J44+P44+S44+V44</f>
        <v>1</v>
      </c>
      <c r="Z44" s="114">
        <f t="shared" ref="Z44" si="25">F44+I44+L44+R44+U44+X44</f>
        <v>0</v>
      </c>
      <c r="AA44" s="1"/>
      <c r="AB44" s="1"/>
      <c r="AC44" s="1"/>
    </row>
    <row r="45" spans="1:29" ht="15" customHeight="1" x14ac:dyDescent="0.15">
      <c r="A45" s="340"/>
      <c r="B45" s="439"/>
      <c r="C45" s="321" t="s">
        <v>255</v>
      </c>
      <c r="D45" s="110"/>
      <c r="E45" s="110"/>
      <c r="F45" s="111"/>
      <c r="G45" s="270"/>
      <c r="H45" s="110"/>
      <c r="I45" s="111"/>
      <c r="J45" s="270"/>
      <c r="K45" s="110"/>
      <c r="L45" s="111"/>
      <c r="M45" s="412"/>
      <c r="N45" s="413"/>
      <c r="O45" s="414"/>
      <c r="P45" s="270"/>
      <c r="Q45" s="110"/>
      <c r="R45" s="111">
        <v>1</v>
      </c>
      <c r="S45" s="270"/>
      <c r="T45" s="110"/>
      <c r="U45" s="111"/>
      <c r="V45" s="270"/>
      <c r="W45" s="110"/>
      <c r="X45" s="111"/>
      <c r="Y45" s="124">
        <f t="shared" ref="Y45" si="26">D45+G45+J45+P45+S45+V45</f>
        <v>0</v>
      </c>
      <c r="Z45" s="114">
        <f t="shared" ref="Z45" si="27">F45+I45+L45+R45+U45+X45</f>
        <v>1</v>
      </c>
      <c r="AA45" s="1"/>
      <c r="AB45" s="1"/>
      <c r="AC45" s="1"/>
    </row>
    <row r="46" spans="1:29" ht="15" customHeight="1" x14ac:dyDescent="0.15">
      <c r="A46" s="340"/>
      <c r="B46" s="439"/>
      <c r="C46" s="321"/>
      <c r="D46" s="110"/>
      <c r="E46" s="110"/>
      <c r="F46" s="111"/>
      <c r="G46" s="270"/>
      <c r="H46" s="110"/>
      <c r="I46" s="111"/>
      <c r="J46" s="270"/>
      <c r="K46" s="110"/>
      <c r="L46" s="111"/>
      <c r="M46" s="412"/>
      <c r="N46" s="413"/>
      <c r="O46" s="414"/>
      <c r="P46" s="270"/>
      <c r="Q46" s="110"/>
      <c r="R46" s="111"/>
      <c r="S46" s="270"/>
      <c r="T46" s="110"/>
      <c r="U46" s="111"/>
      <c r="V46" s="270"/>
      <c r="W46" s="110"/>
      <c r="X46" s="111"/>
      <c r="Y46" s="124">
        <f t="shared" ref="Y46" si="28">D46+G46+J46+P46+S46+V46</f>
        <v>0</v>
      </c>
      <c r="Z46" s="114">
        <f t="shared" ref="Z46" si="29">F46+I46+L46+R46+U46+X46</f>
        <v>0</v>
      </c>
      <c r="AA46" s="1"/>
      <c r="AB46" s="1"/>
      <c r="AC46" s="1"/>
    </row>
    <row r="47" spans="1:29" ht="15" customHeight="1" x14ac:dyDescent="0.15">
      <c r="A47" s="340"/>
      <c r="B47" s="439"/>
      <c r="C47" s="91" t="s">
        <v>201</v>
      </c>
      <c r="D47" s="274"/>
      <c r="E47" s="272"/>
      <c r="F47" s="273"/>
      <c r="G47" s="274"/>
      <c r="H47" s="272"/>
      <c r="I47" s="273"/>
      <c r="J47" s="274">
        <v>1</v>
      </c>
      <c r="K47" s="272"/>
      <c r="L47" s="273"/>
      <c r="M47" s="412"/>
      <c r="N47" s="413"/>
      <c r="O47" s="414"/>
      <c r="P47" s="274"/>
      <c r="Q47" s="272"/>
      <c r="R47" s="273"/>
      <c r="S47" s="274"/>
      <c r="T47" s="272"/>
      <c r="U47" s="273"/>
      <c r="V47" s="274"/>
      <c r="W47" s="272"/>
      <c r="X47" s="273"/>
      <c r="Y47" s="132">
        <f t="shared" si="18"/>
        <v>1</v>
      </c>
      <c r="Z47" s="122">
        <f t="shared" si="19"/>
        <v>0</v>
      </c>
      <c r="AA47" s="1"/>
      <c r="AB47" s="1"/>
      <c r="AC47" s="1"/>
    </row>
    <row r="48" spans="1:29" ht="15" customHeight="1" x14ac:dyDescent="0.15">
      <c r="A48" s="340"/>
      <c r="B48" s="439"/>
      <c r="C48" s="145"/>
      <c r="D48" s="275">
        <f>IF(対戦日程!G4="","",対戦日程!G4)</f>
        <v>44737</v>
      </c>
      <c r="E48" s="437" t="str">
        <f xml:space="preserve"> IF(対戦日程!H4="","",対戦日程!H4)</f>
        <v>蕨南小</v>
      </c>
      <c r="F48" s="438"/>
      <c r="G48" s="276">
        <f>IF(対戦日程!G9="","",対戦日程!G9)</f>
        <v>44758</v>
      </c>
      <c r="H48" s="437" t="str">
        <f>IF(対戦日程!H9="","",対戦日程!H9)</f>
        <v>朝霞第３小</v>
      </c>
      <c r="I48" s="438"/>
      <c r="J48" s="276">
        <f>IF(対戦日程!G13="","",対戦日程!G13)</f>
        <v>44737</v>
      </c>
      <c r="K48" s="437" t="str">
        <f>IF(対戦日程!H13="","",対戦日程!H13)</f>
        <v>蕨南小</v>
      </c>
      <c r="L48" s="438"/>
      <c r="M48" s="412"/>
      <c r="N48" s="413"/>
      <c r="O48" s="414"/>
      <c r="P48" s="276">
        <f>IF(対戦日程!G17="","",対戦日程!G17)</f>
        <v>44737</v>
      </c>
      <c r="Q48" s="460" t="str">
        <f>IF(対戦日程!H17="","",対戦日程!H17)</f>
        <v>蕨南小</v>
      </c>
      <c r="R48" s="461"/>
      <c r="S48" s="276" t="str">
        <f>IF(対戦日程!G18="","",対戦日程!G18)</f>
        <v/>
      </c>
      <c r="T48" s="437" t="str">
        <f>IF(対戦日程!H18="","",対戦日程!H18)</f>
        <v/>
      </c>
      <c r="U48" s="438"/>
      <c r="V48" s="276">
        <f>IF(対戦日程!G19="","",対戦日程!G19)</f>
        <v>44758</v>
      </c>
      <c r="W48" s="437" t="str">
        <f>IF(対戦日程!H19="","",対戦日程!H19)</f>
        <v>朝霞第３小</v>
      </c>
      <c r="X48" s="438"/>
      <c r="Y48" s="133">
        <f>SUM(Y37:Y47)</f>
        <v>9</v>
      </c>
      <c r="Z48" s="123">
        <f>SUM(Z37:Z47)</f>
        <v>3</v>
      </c>
      <c r="AA48" s="1"/>
      <c r="AB48" s="1"/>
      <c r="AC48" s="1"/>
    </row>
    <row r="49" spans="1:29" ht="15" customHeight="1" x14ac:dyDescent="0.15">
      <c r="A49" s="449">
        <v>5</v>
      </c>
      <c r="B49" s="454" t="str">
        <f>'①対戦表 '!B14</f>
        <v>朝志ヶ丘</v>
      </c>
      <c r="C49" s="144"/>
      <c r="D49" s="258">
        <f>IF(対戦日程!E5="","",対戦日程!E5)</f>
        <v>0</v>
      </c>
      <c r="E49" s="278" t="s">
        <v>11</v>
      </c>
      <c r="F49" s="259">
        <f>IF(対戦日程!C5="","",対戦日程!C5)</f>
        <v>2</v>
      </c>
      <c r="G49" s="260" t="str">
        <f>IF(対戦日程!E10="","",対戦日程!E10)</f>
        <v/>
      </c>
      <c r="H49" s="258" t="s">
        <v>11</v>
      </c>
      <c r="I49" s="259" t="str">
        <f>IF(対戦日程!C10="","",対戦日程!C10)</f>
        <v/>
      </c>
      <c r="J49" s="260">
        <f>IF(対戦日程!E14="","",対戦日程!E14)</f>
        <v>7</v>
      </c>
      <c r="K49" s="258" t="s">
        <v>11</v>
      </c>
      <c r="L49" s="259">
        <f>IF(対戦日程!C14="","",対戦日程!C14)</f>
        <v>0</v>
      </c>
      <c r="M49" s="260">
        <f>IF(対戦日程!E17="","",対戦日程!E17)</f>
        <v>1</v>
      </c>
      <c r="N49" s="258" t="s">
        <v>11</v>
      </c>
      <c r="O49" s="259">
        <f>IF(対戦日程!C17="","",対戦日程!C17)</f>
        <v>1</v>
      </c>
      <c r="P49" s="445"/>
      <c r="Q49" s="419"/>
      <c r="R49" s="420"/>
      <c r="S49" s="260">
        <f>IF(対戦日程!C20="","",対戦日程!C20)</f>
        <v>5</v>
      </c>
      <c r="T49" s="258" t="s">
        <v>11</v>
      </c>
      <c r="U49" s="259">
        <f>IF(対戦日程!E20="","",対戦日程!E20)</f>
        <v>1</v>
      </c>
      <c r="V49" s="315">
        <f>IF(対戦日程!C21="","",対戦日程!C21)</f>
        <v>11</v>
      </c>
      <c r="W49" s="316" t="s">
        <v>11</v>
      </c>
      <c r="X49" s="317">
        <f>IF(対戦日程!E21="","",対戦日程!E21)</f>
        <v>0</v>
      </c>
      <c r="Y49" s="279"/>
      <c r="Z49" s="280"/>
      <c r="AA49" s="1"/>
      <c r="AB49" s="1"/>
      <c r="AC49" s="1"/>
    </row>
    <row r="50" spans="1:29" ht="15" customHeight="1" x14ac:dyDescent="0.15">
      <c r="A50" s="450"/>
      <c r="B50" s="455"/>
      <c r="C50" s="76" t="s">
        <v>210</v>
      </c>
      <c r="D50" s="281"/>
      <c r="E50" s="281"/>
      <c r="F50" s="282">
        <v>1</v>
      </c>
      <c r="G50" s="283"/>
      <c r="H50" s="281"/>
      <c r="I50" s="282"/>
      <c r="J50" s="283">
        <v>4</v>
      </c>
      <c r="K50" s="281"/>
      <c r="L50" s="282">
        <v>1</v>
      </c>
      <c r="M50" s="284"/>
      <c r="N50" s="285"/>
      <c r="O50" s="286"/>
      <c r="P50" s="421"/>
      <c r="Q50" s="422"/>
      <c r="R50" s="423"/>
      <c r="S50" s="283">
        <v>2</v>
      </c>
      <c r="T50" s="281"/>
      <c r="U50" s="282">
        <v>1</v>
      </c>
      <c r="V50" s="283"/>
      <c r="W50" s="281"/>
      <c r="X50" s="282"/>
      <c r="Y50" s="287">
        <f t="shared" ref="Y50:Y55" si="30">D50+G50+J50+M50+S50+V50</f>
        <v>6</v>
      </c>
      <c r="Z50" s="324">
        <f t="shared" ref="Z50:Z55" si="31">F50+I50+L50+O50+U50+X50</f>
        <v>3</v>
      </c>
      <c r="AA50" s="1"/>
      <c r="AB50" s="1"/>
      <c r="AC50" s="1"/>
    </row>
    <row r="51" spans="1:29" ht="15" customHeight="1" x14ac:dyDescent="0.15">
      <c r="A51" s="450"/>
      <c r="B51" s="455"/>
      <c r="C51" s="77" t="s">
        <v>216</v>
      </c>
      <c r="D51" s="289"/>
      <c r="E51" s="289"/>
      <c r="F51" s="290"/>
      <c r="G51" s="291"/>
      <c r="H51" s="289"/>
      <c r="I51" s="290"/>
      <c r="J51" s="291">
        <v>1</v>
      </c>
      <c r="K51" s="289"/>
      <c r="L51" s="290"/>
      <c r="M51" s="292"/>
      <c r="N51" s="293"/>
      <c r="O51" s="294"/>
      <c r="P51" s="421"/>
      <c r="Q51" s="422"/>
      <c r="R51" s="423"/>
      <c r="S51" s="291"/>
      <c r="T51" s="289"/>
      <c r="U51" s="290"/>
      <c r="V51" s="291">
        <v>3</v>
      </c>
      <c r="W51" s="289"/>
      <c r="X51" s="290">
        <v>1</v>
      </c>
      <c r="Y51" s="287">
        <f t="shared" si="30"/>
        <v>4</v>
      </c>
      <c r="Z51" s="288">
        <f t="shared" si="31"/>
        <v>1</v>
      </c>
      <c r="AA51" s="1"/>
      <c r="AB51" s="1"/>
      <c r="AC51" s="1"/>
    </row>
    <row r="52" spans="1:29" ht="15" customHeight="1" x14ac:dyDescent="0.15">
      <c r="A52" s="450"/>
      <c r="B52" s="455"/>
      <c r="C52" s="77" t="s">
        <v>217</v>
      </c>
      <c r="D52" s="289"/>
      <c r="E52" s="289"/>
      <c r="F52" s="290"/>
      <c r="G52" s="291"/>
      <c r="H52" s="289"/>
      <c r="I52" s="290"/>
      <c r="J52" s="291">
        <v>1</v>
      </c>
      <c r="K52" s="289"/>
      <c r="L52" s="290"/>
      <c r="M52" s="292"/>
      <c r="N52" s="293"/>
      <c r="O52" s="294"/>
      <c r="P52" s="421"/>
      <c r="Q52" s="422"/>
      <c r="R52" s="423"/>
      <c r="S52" s="291"/>
      <c r="T52" s="289"/>
      <c r="U52" s="290"/>
      <c r="V52" s="291">
        <v>5</v>
      </c>
      <c r="W52" s="289"/>
      <c r="X52" s="290"/>
      <c r="Y52" s="287">
        <f t="shared" si="30"/>
        <v>6</v>
      </c>
      <c r="Z52" s="288">
        <f t="shared" si="31"/>
        <v>0</v>
      </c>
      <c r="AA52" s="1"/>
      <c r="AB52" s="1"/>
      <c r="AC52" s="1"/>
    </row>
    <row r="53" spans="1:29" ht="15" customHeight="1" x14ac:dyDescent="0.15">
      <c r="A53" s="450"/>
      <c r="B53" s="455"/>
      <c r="C53" s="77" t="s">
        <v>218</v>
      </c>
      <c r="D53" s="289"/>
      <c r="E53" s="289"/>
      <c r="F53" s="290"/>
      <c r="G53" s="291"/>
      <c r="H53" s="289"/>
      <c r="I53" s="290"/>
      <c r="J53" s="291">
        <v>1</v>
      </c>
      <c r="K53" s="289"/>
      <c r="L53" s="290"/>
      <c r="M53" s="292"/>
      <c r="N53" s="293"/>
      <c r="O53" s="294"/>
      <c r="P53" s="421"/>
      <c r="Q53" s="422"/>
      <c r="R53" s="423"/>
      <c r="S53" s="291">
        <v>3</v>
      </c>
      <c r="T53" s="289"/>
      <c r="U53" s="290"/>
      <c r="V53" s="291">
        <v>2</v>
      </c>
      <c r="W53" s="289"/>
      <c r="X53" s="290"/>
      <c r="Y53" s="287">
        <f t="shared" si="30"/>
        <v>6</v>
      </c>
      <c r="Z53" s="288">
        <f t="shared" si="31"/>
        <v>0</v>
      </c>
      <c r="AA53" s="1"/>
      <c r="AB53" s="1"/>
      <c r="AC53" s="1"/>
    </row>
    <row r="54" spans="1:29" ht="15" customHeight="1" x14ac:dyDescent="0.15">
      <c r="A54" s="450"/>
      <c r="B54" s="455"/>
      <c r="C54" s="77" t="s">
        <v>248</v>
      </c>
      <c r="D54" s="289"/>
      <c r="E54" s="289"/>
      <c r="F54" s="290"/>
      <c r="G54" s="291"/>
      <c r="H54" s="289"/>
      <c r="I54" s="290"/>
      <c r="J54" s="291"/>
      <c r="K54" s="289"/>
      <c r="L54" s="290"/>
      <c r="M54" s="292">
        <v>1</v>
      </c>
      <c r="N54" s="293"/>
      <c r="O54" s="294">
        <v>1</v>
      </c>
      <c r="P54" s="421"/>
      <c r="Q54" s="422"/>
      <c r="R54" s="423"/>
      <c r="S54" s="291"/>
      <c r="T54" s="289"/>
      <c r="U54" s="290"/>
      <c r="V54" s="291">
        <v>1</v>
      </c>
      <c r="W54" s="289"/>
      <c r="X54" s="290"/>
      <c r="Y54" s="287">
        <f t="shared" si="30"/>
        <v>2</v>
      </c>
      <c r="Z54" s="288">
        <f t="shared" si="31"/>
        <v>1</v>
      </c>
      <c r="AA54" s="1"/>
      <c r="AB54" s="1"/>
      <c r="AC54" s="1"/>
    </row>
    <row r="55" spans="1:29" ht="15" customHeight="1" x14ac:dyDescent="0.15">
      <c r="A55" s="450"/>
      <c r="B55" s="455"/>
      <c r="C55" s="91"/>
      <c r="D55" s="295"/>
      <c r="E55" s="295"/>
      <c r="F55" s="296"/>
      <c r="G55" s="297"/>
      <c r="H55" s="295"/>
      <c r="I55" s="296"/>
      <c r="J55" s="297"/>
      <c r="K55" s="295"/>
      <c r="L55" s="296"/>
      <c r="M55" s="298"/>
      <c r="N55" s="299"/>
      <c r="O55" s="300"/>
      <c r="P55" s="421"/>
      <c r="Q55" s="422"/>
      <c r="R55" s="423"/>
      <c r="S55" s="297"/>
      <c r="T55" s="295"/>
      <c r="U55" s="296"/>
      <c r="V55" s="297"/>
      <c r="W55" s="295"/>
      <c r="X55" s="296"/>
      <c r="Y55" s="301">
        <f t="shared" si="30"/>
        <v>0</v>
      </c>
      <c r="Z55" s="302">
        <f t="shared" si="31"/>
        <v>0</v>
      </c>
      <c r="AA55" s="1"/>
      <c r="AB55" s="1"/>
      <c r="AC55" s="1"/>
    </row>
    <row r="56" spans="1:29" ht="15" customHeight="1" x14ac:dyDescent="0.15">
      <c r="A56" s="451"/>
      <c r="B56" s="456"/>
      <c r="C56" s="303"/>
      <c r="D56" s="304" t="str">
        <f>IF([1]①対戦日程!G8="","",[1]①対戦日程!G8)</f>
        <v/>
      </c>
      <c r="E56" s="433" t="str">
        <f>IF([1]①対戦日程!H8="","",[1]①対戦日程!H8)</f>
        <v/>
      </c>
      <c r="F56" s="434"/>
      <c r="G56" s="305" t="str">
        <f>IF([1]①対戦日程!G14="","",[1]①対戦日程!G14)</f>
        <v/>
      </c>
      <c r="H56" s="433" t="str">
        <f>IF([1]①対戦日程!H14="","",[1]①対戦日程!H14)</f>
        <v/>
      </c>
      <c r="I56" s="434"/>
      <c r="J56" s="305" t="str">
        <f>IF([1]①対戦日程!G19="","",[1]①対戦日程!G19)</f>
        <v/>
      </c>
      <c r="K56" s="433" t="str">
        <f>IF([1]①対戦日程!H19="","",[1]①対戦日程!H19)</f>
        <v/>
      </c>
      <c r="L56" s="434"/>
      <c r="M56" s="305" t="str">
        <f>IF([1]①対戦日程!G23="","",[1]①対戦日程!G23)</f>
        <v/>
      </c>
      <c r="N56" s="433" t="str">
        <f>IF([1]①対戦日程!H23="","",[1]①対戦日程!H23)</f>
        <v/>
      </c>
      <c r="O56" s="434"/>
      <c r="P56" s="424"/>
      <c r="Q56" s="425"/>
      <c r="R56" s="426"/>
      <c r="S56" s="305" t="str">
        <f>IF([1]①対戦日程!G27="","",[1]①対戦日程!G27)</f>
        <v/>
      </c>
      <c r="T56" s="433" t="str">
        <f>IF([1]①対戦日程!H27="","",[1]①対戦日程!H27)</f>
        <v/>
      </c>
      <c r="U56" s="434"/>
      <c r="V56" s="305" t="str">
        <f>IF([1]①対戦日程!G28="","",[1]①対戦日程!G28)</f>
        <v/>
      </c>
      <c r="W56" s="433" t="str">
        <f>IF([1]①対戦日程!H28="","",[1]①対戦日程!H28)</f>
        <v/>
      </c>
      <c r="X56" s="434"/>
      <c r="Y56" s="306">
        <f>SUM(Y50:Y54)</f>
        <v>24</v>
      </c>
      <c r="Z56" s="307">
        <f>SUM(Z50:Z55)</f>
        <v>5</v>
      </c>
      <c r="AA56" s="1"/>
      <c r="AB56" s="1"/>
      <c r="AC56" s="1"/>
    </row>
    <row r="57" spans="1:29" ht="15" customHeight="1" x14ac:dyDescent="0.15">
      <c r="A57" s="339">
        <v>6</v>
      </c>
      <c r="B57" s="436" t="str">
        <f>'①対戦表 '!B17</f>
        <v>大宮七里</v>
      </c>
      <c r="C57" s="144"/>
      <c r="D57" s="258">
        <f>IF(対戦日程!E6="","",対戦日程!E6)</f>
        <v>0</v>
      </c>
      <c r="E57" s="258" t="s">
        <v>23</v>
      </c>
      <c r="F57" s="259">
        <f>IF(対戦日程!C6="","",対戦日程!C6)</f>
        <v>15</v>
      </c>
      <c r="G57" s="260" t="str">
        <f>IF(対戦日程!E11="","",対戦日程!E11)</f>
        <v/>
      </c>
      <c r="H57" s="258" t="s">
        <v>23</v>
      </c>
      <c r="I57" s="259" t="str">
        <f>IF(対戦日程!C11="","",対戦日程!C11)</f>
        <v/>
      </c>
      <c r="J57" s="260" t="str">
        <f>IF(対戦日程!E15="","",対戦日程!E15)</f>
        <v/>
      </c>
      <c r="K57" s="258" t="s">
        <v>23</v>
      </c>
      <c r="L57" s="259" t="str">
        <f>IF(対戦日程!C15="","",対戦日程!C15)</f>
        <v/>
      </c>
      <c r="M57" s="260" t="str">
        <f>IF(対戦日程!E18="","",対戦日程!E18)</f>
        <v/>
      </c>
      <c r="N57" s="258" t="s">
        <v>23</v>
      </c>
      <c r="O57" s="259" t="str">
        <f>IF(対戦日程!C18="","",対戦日程!C18)</f>
        <v/>
      </c>
      <c r="P57" s="260">
        <f>IF(対戦日程!E20="","",対戦日程!E20)</f>
        <v>1</v>
      </c>
      <c r="Q57" s="258" t="s">
        <v>23</v>
      </c>
      <c r="R57" s="259">
        <f>IF(対戦日程!C20="","",対戦日程!C20)</f>
        <v>5</v>
      </c>
      <c r="S57" s="409"/>
      <c r="T57" s="419"/>
      <c r="U57" s="420"/>
      <c r="V57" s="261">
        <f>IF(対戦日程!C22="","",対戦日程!C22)</f>
        <v>7</v>
      </c>
      <c r="W57" s="262" t="s">
        <v>23</v>
      </c>
      <c r="X57" s="263">
        <f>IF(対戦日程!E22="","",対戦日程!E22)</f>
        <v>0</v>
      </c>
      <c r="Y57" s="129"/>
      <c r="Z57" s="119"/>
      <c r="AA57" s="1"/>
      <c r="AB57" s="1"/>
      <c r="AC57" s="1"/>
    </row>
    <row r="58" spans="1:29" ht="15" customHeight="1" x14ac:dyDescent="0.15">
      <c r="A58" s="340"/>
      <c r="B58" s="436"/>
      <c r="C58" s="76" t="s">
        <v>211</v>
      </c>
      <c r="D58" s="94"/>
      <c r="E58" s="94"/>
      <c r="F58" s="95"/>
      <c r="G58" s="92"/>
      <c r="H58" s="94"/>
      <c r="I58" s="95"/>
      <c r="J58" s="92"/>
      <c r="K58" s="94"/>
      <c r="L58" s="95"/>
      <c r="M58" s="92"/>
      <c r="N58" s="94"/>
      <c r="O58" s="95"/>
      <c r="P58" s="92">
        <v>1</v>
      </c>
      <c r="Q58" s="94"/>
      <c r="R58" s="95"/>
      <c r="S58" s="421"/>
      <c r="T58" s="422"/>
      <c r="U58" s="423"/>
      <c r="V58" s="92">
        <v>2</v>
      </c>
      <c r="W58" s="94"/>
      <c r="X58" s="95"/>
      <c r="Y58" s="124">
        <f t="shared" ref="Y58:Y63" si="32">D58+G58+J58+M58+P58+V58</f>
        <v>3</v>
      </c>
      <c r="Z58" s="114">
        <f t="shared" ref="Z58:Z63" si="33">F58+I58+L58+O58+R58+X58</f>
        <v>0</v>
      </c>
      <c r="AA58" s="1"/>
      <c r="AB58" s="1"/>
      <c r="AC58" s="1"/>
    </row>
    <row r="59" spans="1:29" ht="15" customHeight="1" x14ac:dyDescent="0.15">
      <c r="A59" s="340"/>
      <c r="B59" s="436"/>
      <c r="C59" s="311" t="s">
        <v>212</v>
      </c>
      <c r="D59" s="318"/>
      <c r="E59" s="318"/>
      <c r="F59" s="319"/>
      <c r="G59" s="320"/>
      <c r="H59" s="318"/>
      <c r="I59" s="319"/>
      <c r="J59" s="320"/>
      <c r="K59" s="318"/>
      <c r="L59" s="319"/>
      <c r="M59" s="320"/>
      <c r="N59" s="318"/>
      <c r="O59" s="319"/>
      <c r="P59" s="320"/>
      <c r="Q59" s="318"/>
      <c r="R59" s="319"/>
      <c r="S59" s="421"/>
      <c r="T59" s="422"/>
      <c r="U59" s="423"/>
      <c r="V59" s="320">
        <v>2</v>
      </c>
      <c r="W59" s="318"/>
      <c r="X59" s="319"/>
      <c r="Y59" s="124">
        <f t="shared" si="32"/>
        <v>2</v>
      </c>
      <c r="Z59" s="114">
        <f t="shared" si="33"/>
        <v>0</v>
      </c>
      <c r="AA59" s="1"/>
      <c r="AB59" s="1"/>
      <c r="AC59" s="1"/>
    </row>
    <row r="60" spans="1:29" ht="15" customHeight="1" x14ac:dyDescent="0.15">
      <c r="A60" s="340"/>
      <c r="B60" s="436"/>
      <c r="C60" s="311" t="s">
        <v>213</v>
      </c>
      <c r="D60" s="318"/>
      <c r="E60" s="318"/>
      <c r="F60" s="319">
        <v>1</v>
      </c>
      <c r="G60" s="320"/>
      <c r="H60" s="318"/>
      <c r="I60" s="319"/>
      <c r="J60" s="320"/>
      <c r="K60" s="318"/>
      <c r="L60" s="319"/>
      <c r="M60" s="320"/>
      <c r="N60" s="318"/>
      <c r="O60" s="319"/>
      <c r="P60" s="320"/>
      <c r="Q60" s="318"/>
      <c r="R60" s="319">
        <v>1</v>
      </c>
      <c r="S60" s="421"/>
      <c r="T60" s="422"/>
      <c r="U60" s="423"/>
      <c r="V60" s="320">
        <v>2</v>
      </c>
      <c r="W60" s="318"/>
      <c r="X60" s="319">
        <v>1</v>
      </c>
      <c r="Y60" s="124">
        <f t="shared" si="32"/>
        <v>2</v>
      </c>
      <c r="Z60" s="322">
        <f t="shared" si="33"/>
        <v>3</v>
      </c>
      <c r="AA60" s="1"/>
      <c r="AB60" s="1"/>
      <c r="AC60" s="1"/>
    </row>
    <row r="61" spans="1:29" ht="15" customHeight="1" x14ac:dyDescent="0.15">
      <c r="A61" s="340"/>
      <c r="B61" s="436"/>
      <c r="C61" s="311" t="s">
        <v>214</v>
      </c>
      <c r="D61" s="318"/>
      <c r="E61" s="318"/>
      <c r="F61" s="319"/>
      <c r="G61" s="320"/>
      <c r="H61" s="318"/>
      <c r="I61" s="319"/>
      <c r="J61" s="320"/>
      <c r="K61" s="318"/>
      <c r="L61" s="319"/>
      <c r="M61" s="320"/>
      <c r="N61" s="318"/>
      <c r="O61" s="319"/>
      <c r="P61" s="320"/>
      <c r="Q61" s="318"/>
      <c r="R61" s="319"/>
      <c r="S61" s="421"/>
      <c r="T61" s="422"/>
      <c r="U61" s="423"/>
      <c r="V61" s="320">
        <v>1</v>
      </c>
      <c r="W61" s="318"/>
      <c r="X61" s="319"/>
      <c r="Y61" s="124">
        <f t="shared" si="32"/>
        <v>1</v>
      </c>
      <c r="Z61" s="114">
        <f t="shared" si="33"/>
        <v>0</v>
      </c>
      <c r="AA61" s="1"/>
      <c r="AB61" s="1"/>
      <c r="AC61" s="1"/>
    </row>
    <row r="62" spans="1:29" ht="15" customHeight="1" x14ac:dyDescent="0.15">
      <c r="A62" s="340"/>
      <c r="B62" s="436"/>
      <c r="C62" s="311"/>
      <c r="D62" s="318"/>
      <c r="E62" s="318"/>
      <c r="F62" s="319"/>
      <c r="G62" s="320"/>
      <c r="H62" s="318"/>
      <c r="I62" s="319"/>
      <c r="J62" s="320"/>
      <c r="K62" s="318"/>
      <c r="L62" s="319"/>
      <c r="M62" s="320"/>
      <c r="N62" s="318"/>
      <c r="O62" s="319"/>
      <c r="P62" s="320"/>
      <c r="Q62" s="318"/>
      <c r="R62" s="319"/>
      <c r="S62" s="421"/>
      <c r="T62" s="422"/>
      <c r="U62" s="423"/>
      <c r="V62" s="320"/>
      <c r="W62" s="318"/>
      <c r="X62" s="319"/>
      <c r="Y62" s="124">
        <f t="shared" si="32"/>
        <v>0</v>
      </c>
      <c r="Z62" s="114">
        <f t="shared" si="33"/>
        <v>0</v>
      </c>
      <c r="AA62" s="1"/>
      <c r="AB62" s="1"/>
      <c r="AC62" s="1"/>
    </row>
    <row r="63" spans="1:29" ht="15" customHeight="1" x14ac:dyDescent="0.15">
      <c r="A63" s="340"/>
      <c r="B63" s="436"/>
      <c r="C63" s="91"/>
      <c r="D63" s="274"/>
      <c r="E63" s="272"/>
      <c r="F63" s="273"/>
      <c r="G63" s="274"/>
      <c r="H63" s="272"/>
      <c r="I63" s="273"/>
      <c r="J63" s="274"/>
      <c r="K63" s="272"/>
      <c r="L63" s="273"/>
      <c r="M63" s="274"/>
      <c r="N63" s="272"/>
      <c r="O63" s="273"/>
      <c r="P63" s="274"/>
      <c r="Q63" s="272"/>
      <c r="R63" s="273"/>
      <c r="S63" s="421"/>
      <c r="T63" s="422"/>
      <c r="U63" s="423"/>
      <c r="V63" s="274"/>
      <c r="W63" s="272"/>
      <c r="X63" s="273"/>
      <c r="Y63" s="125">
        <f t="shared" si="32"/>
        <v>0</v>
      </c>
      <c r="Z63" s="115">
        <f t="shared" si="33"/>
        <v>0</v>
      </c>
      <c r="AA63" s="1"/>
      <c r="AB63" s="1"/>
      <c r="AC63" s="1"/>
    </row>
    <row r="64" spans="1:29" ht="15" customHeight="1" x14ac:dyDescent="0.15">
      <c r="A64" s="387"/>
      <c r="B64" s="436"/>
      <c r="C64" s="145"/>
      <c r="D64" s="275">
        <f>IF(対戦日程!G6="","",対戦日程!G6)</f>
        <v>44730</v>
      </c>
      <c r="E64" s="415" t="str">
        <f>IF(対戦日程!H6="","",対戦日程!H6)</f>
        <v>朝霞第３小</v>
      </c>
      <c r="F64" s="416"/>
      <c r="G64" s="276" t="str">
        <f>IF(対戦日程!G11="","",対戦日程!G11)</f>
        <v/>
      </c>
      <c r="H64" s="462" t="str">
        <f>IF(対戦日程!H11="","",対戦日程!H11)</f>
        <v/>
      </c>
      <c r="I64" s="463"/>
      <c r="J64" s="276">
        <f>IF(対戦日程!G15="","",対戦日程!G15)</f>
        <v>44744</v>
      </c>
      <c r="K64" s="415" t="str">
        <f>IF(対戦日程!H15="","",対戦日程!H15)</f>
        <v>栗橋南小</v>
      </c>
      <c r="L64" s="416"/>
      <c r="M64" s="276" t="str">
        <f>IF(対戦日程!G18="","",対戦日程!G18)</f>
        <v/>
      </c>
      <c r="N64" s="415" t="str">
        <f xml:space="preserve"> IF(対戦日程!H18="","",対戦日程!H18)</f>
        <v/>
      </c>
      <c r="O64" s="415"/>
      <c r="P64" s="276">
        <f>IF(対戦日程!G20="","",対戦日程!G20)</f>
        <v>44730</v>
      </c>
      <c r="Q64" s="407" t="str">
        <f>IF(対戦日程!H20="","",対戦日程!H20)</f>
        <v>朝霞第３小</v>
      </c>
      <c r="R64" s="444"/>
      <c r="S64" s="424"/>
      <c r="T64" s="425"/>
      <c r="U64" s="426"/>
      <c r="V64" s="276">
        <f>IF(対戦日程!G22="","",対戦日程!G22)</f>
        <v>44730</v>
      </c>
      <c r="W64" s="415" t="str">
        <f>IF(対戦日程!H22="","",対戦日程!H22)</f>
        <v>朝霞第３小</v>
      </c>
      <c r="X64" s="415"/>
      <c r="Y64" s="126">
        <f>SUM(Y58:Y63)</f>
        <v>8</v>
      </c>
      <c r="Z64" s="116">
        <f>SUM(Z58:Z63)</f>
        <v>3</v>
      </c>
      <c r="AA64" s="1"/>
      <c r="AB64" s="1"/>
      <c r="AC64" s="1"/>
    </row>
    <row r="65" spans="1:29" ht="15" customHeight="1" x14ac:dyDescent="0.15">
      <c r="A65" s="339">
        <v>7</v>
      </c>
      <c r="B65" s="447" t="str">
        <f>'①対戦表 '!B20</f>
        <v>蕨　南</v>
      </c>
      <c r="C65" s="144"/>
      <c r="D65" s="258">
        <f>IF(対戦日程!E7="","",対戦日程!E7)</f>
        <v>0</v>
      </c>
      <c r="E65" s="258" t="s">
        <v>23</v>
      </c>
      <c r="F65" s="259">
        <f>IF(対戦日程!C7="","",対戦日程!C7)</f>
        <v>24</v>
      </c>
      <c r="G65" s="260">
        <f>IF(対戦日程!E12="","",対戦日程!E12)</f>
        <v>0</v>
      </c>
      <c r="H65" s="258" t="s">
        <v>23</v>
      </c>
      <c r="I65" s="259">
        <f>IF(対戦日程!C12="","",対戦日程!C12)</f>
        <v>7</v>
      </c>
      <c r="J65" s="260">
        <f>IF(対戦日程!E16="","",対戦日程!E16)</f>
        <v>0</v>
      </c>
      <c r="K65" s="258" t="s">
        <v>23</v>
      </c>
      <c r="L65" s="259">
        <f>IF(対戦日程!C16="","",対戦日程!C16)</f>
        <v>3</v>
      </c>
      <c r="M65" s="260" t="str">
        <f>IF(対戦日程!E19="","",対戦日程!E19)</f>
        <v/>
      </c>
      <c r="N65" s="258" t="s">
        <v>23</v>
      </c>
      <c r="O65" s="259" t="str">
        <f>IF(対戦日程!C19="","",対戦日程!C19)</f>
        <v/>
      </c>
      <c r="P65" s="260">
        <f>IF(対戦日程!E21="","",対戦日程!E21)</f>
        <v>0</v>
      </c>
      <c r="Q65" s="258" t="s">
        <v>23</v>
      </c>
      <c r="R65" s="259">
        <f>IF(対戦日程!C21="","",対戦日程!C21)</f>
        <v>11</v>
      </c>
      <c r="S65" s="260">
        <f>IF(対戦日程!E22="","",対戦日程!E22)</f>
        <v>0</v>
      </c>
      <c r="T65" s="258" t="s">
        <v>23</v>
      </c>
      <c r="U65" s="259">
        <f>IF(対戦日程!C22="","",対戦日程!C22)</f>
        <v>7</v>
      </c>
      <c r="V65" s="427"/>
      <c r="W65" s="427"/>
      <c r="X65" s="428"/>
      <c r="Y65" s="129"/>
      <c r="Z65" s="119"/>
      <c r="AA65" s="1"/>
      <c r="AB65" s="1"/>
      <c r="AC65" s="1"/>
    </row>
    <row r="66" spans="1:29" ht="15" customHeight="1" x14ac:dyDescent="0.15">
      <c r="A66" s="340"/>
      <c r="B66" s="439"/>
      <c r="C66" s="76" t="s">
        <v>215</v>
      </c>
      <c r="D66" s="94"/>
      <c r="E66" s="94"/>
      <c r="F66" s="95">
        <v>1</v>
      </c>
      <c r="G66" s="92"/>
      <c r="H66" s="94"/>
      <c r="I66" s="95"/>
      <c r="J66" s="92"/>
      <c r="K66" s="94"/>
      <c r="L66" s="95">
        <v>1</v>
      </c>
      <c r="M66" s="92"/>
      <c r="N66" s="94"/>
      <c r="O66" s="95"/>
      <c r="P66" s="92"/>
      <c r="Q66" s="94"/>
      <c r="R66" s="95"/>
      <c r="S66" s="92"/>
      <c r="T66" s="94"/>
      <c r="U66" s="95">
        <v>1</v>
      </c>
      <c r="V66" s="429"/>
      <c r="W66" s="429"/>
      <c r="X66" s="430"/>
      <c r="Y66" s="124">
        <f t="shared" ref="Y66:Y69" si="34">D66+G66+J66+M66+P66+S66</f>
        <v>0</v>
      </c>
      <c r="Z66" s="323">
        <f t="shared" ref="Z66:Z69" si="35">F66+I66+L66+O66+R66+U66</f>
        <v>3</v>
      </c>
      <c r="AA66" s="1"/>
      <c r="AB66" s="1"/>
      <c r="AC66" s="1"/>
    </row>
    <row r="67" spans="1:29" ht="15" customHeight="1" x14ac:dyDescent="0.15">
      <c r="A67" s="340"/>
      <c r="B67" s="439"/>
      <c r="C67" s="77" t="s">
        <v>241</v>
      </c>
      <c r="D67" s="96"/>
      <c r="E67" s="96"/>
      <c r="F67" s="97"/>
      <c r="G67" s="93"/>
      <c r="H67" s="96"/>
      <c r="I67" s="97">
        <v>1</v>
      </c>
      <c r="J67" s="93"/>
      <c r="K67" s="96"/>
      <c r="L67" s="97"/>
      <c r="M67" s="93"/>
      <c r="N67" s="96"/>
      <c r="O67" s="97"/>
      <c r="P67" s="93"/>
      <c r="Q67" s="96"/>
      <c r="R67" s="97"/>
      <c r="S67" s="93"/>
      <c r="T67" s="96"/>
      <c r="U67" s="97"/>
      <c r="V67" s="429"/>
      <c r="W67" s="429"/>
      <c r="X67" s="430"/>
      <c r="Y67" s="124">
        <f t="shared" si="34"/>
        <v>0</v>
      </c>
      <c r="Z67" s="114">
        <f t="shared" si="35"/>
        <v>1</v>
      </c>
      <c r="AA67" s="1"/>
      <c r="AB67" s="1"/>
      <c r="AC67" s="1"/>
    </row>
    <row r="68" spans="1:29" ht="15" customHeight="1" x14ac:dyDescent="0.15">
      <c r="A68" s="340"/>
      <c r="B68" s="439"/>
      <c r="C68" s="321" t="s">
        <v>249</v>
      </c>
      <c r="D68" s="110"/>
      <c r="E68" s="110"/>
      <c r="F68" s="111"/>
      <c r="G68" s="270"/>
      <c r="H68" s="110"/>
      <c r="I68" s="111"/>
      <c r="J68" s="270"/>
      <c r="K68" s="110"/>
      <c r="L68" s="111"/>
      <c r="M68" s="270"/>
      <c r="N68" s="110"/>
      <c r="O68" s="111"/>
      <c r="P68" s="270"/>
      <c r="Q68" s="110"/>
      <c r="R68" s="111">
        <v>1</v>
      </c>
      <c r="S68" s="270"/>
      <c r="T68" s="110"/>
      <c r="U68" s="111"/>
      <c r="V68" s="429"/>
      <c r="W68" s="429"/>
      <c r="X68" s="430"/>
      <c r="Y68" s="124">
        <f t="shared" ref="Y68" si="36">D68+G68+J68+M68+P68+S68</f>
        <v>0</v>
      </c>
      <c r="Z68" s="114">
        <f t="shared" ref="Z68" si="37">F68+I68+L68+O68+R68+U68</f>
        <v>1</v>
      </c>
      <c r="AA68" s="1"/>
      <c r="AB68" s="1"/>
      <c r="AC68" s="1"/>
    </row>
    <row r="69" spans="1:29" ht="15" customHeight="1" x14ac:dyDescent="0.15">
      <c r="A69" s="340"/>
      <c r="B69" s="439"/>
      <c r="C69" s="91"/>
      <c r="D69" s="272"/>
      <c r="E69" s="272"/>
      <c r="F69" s="273"/>
      <c r="G69" s="274"/>
      <c r="H69" s="272"/>
      <c r="I69" s="273"/>
      <c r="J69" s="274"/>
      <c r="K69" s="272"/>
      <c r="L69" s="273"/>
      <c r="M69" s="274"/>
      <c r="N69" s="272"/>
      <c r="O69" s="273"/>
      <c r="P69" s="274"/>
      <c r="Q69" s="272"/>
      <c r="R69" s="273"/>
      <c r="S69" s="274"/>
      <c r="T69" s="272"/>
      <c r="U69" s="273"/>
      <c r="V69" s="429"/>
      <c r="W69" s="429"/>
      <c r="X69" s="430"/>
      <c r="Y69" s="125">
        <f t="shared" si="34"/>
        <v>0</v>
      </c>
      <c r="Z69" s="115">
        <f t="shared" si="35"/>
        <v>0</v>
      </c>
      <c r="AA69" s="1"/>
      <c r="AB69" s="1"/>
      <c r="AC69" s="1"/>
    </row>
    <row r="70" spans="1:29" ht="15" customHeight="1" thickBot="1" x14ac:dyDescent="0.2">
      <c r="A70" s="341"/>
      <c r="B70" s="448"/>
      <c r="C70" s="228"/>
      <c r="D70" s="308">
        <f>IF(対戦日程!G7="","",対戦日程!G7)</f>
        <v>44730</v>
      </c>
      <c r="E70" s="405" t="str">
        <f>IF(対戦日程!H7="","",対戦日程!H7)</f>
        <v>朝霞第３小</v>
      </c>
      <c r="F70" s="406"/>
      <c r="G70" s="309">
        <f>IF(対戦日程!G12="","",対戦日程!G12)</f>
        <v>44737</v>
      </c>
      <c r="H70" s="458" t="str">
        <f>IF(対戦日程!H12="","",対戦日程!H12)</f>
        <v>蕨南小</v>
      </c>
      <c r="I70" s="459"/>
      <c r="J70" s="309">
        <f>IF(対戦日程!G16="","",対戦日程!G16)</f>
        <v>44730</v>
      </c>
      <c r="K70" s="417" t="str">
        <f>IF(対戦日程!H16="","",対戦日程!H16)</f>
        <v>朝霞第３小</v>
      </c>
      <c r="L70" s="453"/>
      <c r="M70" s="309">
        <f>IF(対戦日程!G19="","",対戦日程!G19)</f>
        <v>44758</v>
      </c>
      <c r="N70" s="405" t="str">
        <f>IF(対戦日程!H19="","",対戦日程!H19)</f>
        <v>朝霞第３小</v>
      </c>
      <c r="O70" s="406"/>
      <c r="P70" s="309">
        <f>IF(対戦日程!G21="","",対戦日程!G21)</f>
        <v>44737</v>
      </c>
      <c r="Q70" s="405" t="str">
        <f>IF(対戦日程!H21="","",対戦日程!H21)</f>
        <v>蕨南小</v>
      </c>
      <c r="R70" s="405"/>
      <c r="S70" s="309">
        <f>IF(対戦日程!G22="","",対戦日程!G22)</f>
        <v>44730</v>
      </c>
      <c r="T70" s="417" t="str">
        <f>IF(対戦日程!H22="","",対戦日程!H22)</f>
        <v>朝霞第３小</v>
      </c>
      <c r="U70" s="418"/>
      <c r="V70" s="431"/>
      <c r="W70" s="431"/>
      <c r="X70" s="432"/>
      <c r="Y70" s="173">
        <f>SUM(Y66:Y69)</f>
        <v>0</v>
      </c>
      <c r="Z70" s="174">
        <f>SUM(Z66:Z69)</f>
        <v>5</v>
      </c>
      <c r="AA70" s="1"/>
      <c r="AB70" s="1"/>
      <c r="AC70" s="1"/>
    </row>
    <row r="71" spans="1:29" ht="8.25" customHeight="1" x14ac:dyDescent="0.15">
      <c r="M71" s="330"/>
      <c r="N71" s="330"/>
      <c r="O71" s="330"/>
      <c r="P71" s="330"/>
      <c r="Q71" s="330"/>
      <c r="R71" s="330"/>
      <c r="S71" s="330"/>
      <c r="T71" s="330"/>
      <c r="U71" s="330"/>
      <c r="V71" s="330"/>
      <c r="W71" s="330"/>
      <c r="X71" s="330"/>
    </row>
    <row r="73" spans="1:29" x14ac:dyDescent="0.15">
      <c r="J73"/>
      <c r="K73"/>
    </row>
  </sheetData>
  <mergeCells count="72">
    <mergeCell ref="T21:U21"/>
    <mergeCell ref="T29:U29"/>
    <mergeCell ref="Q35:R35"/>
    <mergeCell ref="V1:X1"/>
    <mergeCell ref="S1:U1"/>
    <mergeCell ref="W21:X21"/>
    <mergeCell ref="P1:R1"/>
    <mergeCell ref="Q21:R21"/>
    <mergeCell ref="Q48:R48"/>
    <mergeCell ref="A3:A21"/>
    <mergeCell ref="H64:I64"/>
    <mergeCell ref="A36:A48"/>
    <mergeCell ref="A30:A35"/>
    <mergeCell ref="E64:F64"/>
    <mergeCell ref="E35:F35"/>
    <mergeCell ref="H35:I35"/>
    <mergeCell ref="D3:F21"/>
    <mergeCell ref="B3:B21"/>
    <mergeCell ref="E29:F29"/>
    <mergeCell ref="G22:I29"/>
    <mergeCell ref="N29:O29"/>
    <mergeCell ref="N21:O21"/>
    <mergeCell ref="M1:O1"/>
    <mergeCell ref="J1:L1"/>
    <mergeCell ref="K21:L21"/>
    <mergeCell ref="K70:L70"/>
    <mergeCell ref="B49:B56"/>
    <mergeCell ref="D1:F1"/>
    <mergeCell ref="G1:I1"/>
    <mergeCell ref="K56:L56"/>
    <mergeCell ref="H70:I70"/>
    <mergeCell ref="K29:L29"/>
    <mergeCell ref="A65:A70"/>
    <mergeCell ref="E70:F70"/>
    <mergeCell ref="A22:A29"/>
    <mergeCell ref="B36:B48"/>
    <mergeCell ref="A57:A64"/>
    <mergeCell ref="B22:B29"/>
    <mergeCell ref="B65:B70"/>
    <mergeCell ref="A49:A56"/>
    <mergeCell ref="AH15:AH19"/>
    <mergeCell ref="B57:B64"/>
    <mergeCell ref="K64:L64"/>
    <mergeCell ref="E56:F56"/>
    <mergeCell ref="E48:F48"/>
    <mergeCell ref="H48:I48"/>
    <mergeCell ref="W35:X35"/>
    <mergeCell ref="B30:B35"/>
    <mergeCell ref="J30:L35"/>
    <mergeCell ref="H21:I21"/>
    <mergeCell ref="W48:X48"/>
    <mergeCell ref="H56:I56"/>
    <mergeCell ref="K48:L48"/>
    <mergeCell ref="T48:U48"/>
    <mergeCell ref="Q64:R64"/>
    <mergeCell ref="P49:R56"/>
    <mergeCell ref="M71:X71"/>
    <mergeCell ref="N70:O70"/>
    <mergeCell ref="W29:X29"/>
    <mergeCell ref="Q29:R29"/>
    <mergeCell ref="M36:O48"/>
    <mergeCell ref="T35:U35"/>
    <mergeCell ref="N35:O35"/>
    <mergeCell ref="Q70:R70"/>
    <mergeCell ref="N64:O64"/>
    <mergeCell ref="T70:U70"/>
    <mergeCell ref="S57:U64"/>
    <mergeCell ref="V65:X70"/>
    <mergeCell ref="W64:X64"/>
    <mergeCell ref="N56:O56"/>
    <mergeCell ref="W56:X56"/>
    <mergeCell ref="T56:U56"/>
  </mergeCells>
  <phoneticPr fontId="3"/>
  <pageMargins left="0.70866141732283472" right="0" top="0.59055118110236227" bottom="0" header="0" footer="0.47244094488188981"/>
  <pageSetup paperSize="9" scale="81" orientation="portrait" r:id="rId1"/>
  <headerFooter alignWithMargins="0">
    <oddHeader>&amp;L［5年生リーグ］&amp;C&amp;14 2022年度前期 埼玉Ｓリーグ対戦表（ゴールドリーグ）&amp;R&amp;D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FF"/>
  </sheetPr>
  <dimension ref="A1:Q30"/>
  <sheetViews>
    <sheetView topLeftCell="A4" workbookViewId="0">
      <selection activeCell="Z8" sqref="Z8"/>
    </sheetView>
  </sheetViews>
  <sheetFormatPr defaultColWidth="9" defaultRowHeight="13.5" x14ac:dyDescent="0.15"/>
  <cols>
    <col min="1" max="1" width="3.875" style="1" customWidth="1"/>
    <col min="2" max="2" width="13" style="70" customWidth="1"/>
    <col min="3" max="3" width="4.125" style="71" customWidth="1"/>
    <col min="4" max="4" width="6.5" style="71" customWidth="1"/>
    <col min="5" max="5" width="16.25" style="1" customWidth="1"/>
    <col min="6" max="7" width="5.375" style="2" customWidth="1"/>
    <col min="8" max="8" width="4.625" style="2" customWidth="1"/>
    <col min="9" max="9" width="3.25" style="1" customWidth="1"/>
    <col min="10" max="10" width="2.5" style="1" customWidth="1"/>
    <col min="11" max="17" width="6" style="2" customWidth="1"/>
    <col min="18" max="18" width="1.25" style="1" customWidth="1"/>
    <col min="19" max="24" width="2.375" style="1" customWidth="1"/>
    <col min="25" max="16384" width="9" style="1"/>
  </cols>
  <sheetData>
    <row r="1" spans="1:17" ht="20.25" customHeight="1" x14ac:dyDescent="0.15">
      <c r="B1" s="467" t="s">
        <v>26</v>
      </c>
      <c r="C1" s="468"/>
      <c r="D1" s="468" t="s">
        <v>27</v>
      </c>
      <c r="E1" s="468"/>
      <c r="F1" s="469" t="s">
        <v>28</v>
      </c>
      <c r="G1" s="469"/>
      <c r="H1" s="469" t="s">
        <v>29</v>
      </c>
      <c r="I1" s="469" t="s">
        <v>30</v>
      </c>
      <c r="J1" s="469"/>
      <c r="K1" s="469" t="s">
        <v>31</v>
      </c>
      <c r="L1" s="469"/>
      <c r="M1" s="469"/>
      <c r="N1" s="469"/>
      <c r="O1" s="469"/>
      <c r="P1" s="469"/>
      <c r="Q1" s="469"/>
    </row>
    <row r="2" spans="1:17" ht="28.5" customHeight="1" x14ac:dyDescent="0.15">
      <c r="A2" s="149" t="s">
        <v>49</v>
      </c>
      <c r="B2" s="146" t="s">
        <v>32</v>
      </c>
      <c r="C2" s="61" t="s">
        <v>33</v>
      </c>
      <c r="D2" s="61" t="s">
        <v>34</v>
      </c>
      <c r="E2" s="62" t="s">
        <v>35</v>
      </c>
      <c r="F2" s="62" t="s">
        <v>36</v>
      </c>
      <c r="G2" s="62" t="s">
        <v>37</v>
      </c>
      <c r="H2" s="470"/>
      <c r="I2" s="62" t="s">
        <v>39</v>
      </c>
      <c r="J2" s="62" t="s">
        <v>38</v>
      </c>
      <c r="K2" s="207" t="str">
        <f>'①対戦表 '!B2</f>
        <v>NEOS FC</v>
      </c>
      <c r="L2" s="207" t="str">
        <f>'①対戦表 '!B5</f>
        <v>武蔵野FC</v>
      </c>
      <c r="M2" s="207" t="str">
        <f>'①対戦表 '!B8</f>
        <v>栗橋南</v>
      </c>
      <c r="N2" s="207" t="str">
        <f>'①対戦表 '!B11</f>
        <v>川口ｱｲｼﾝｸ</v>
      </c>
      <c r="O2" s="207" t="str">
        <f>'①対戦表 '!B14</f>
        <v>朝志ヶ丘</v>
      </c>
      <c r="P2" s="207" t="str">
        <f>'①対戦表 '!B17</f>
        <v>大宮七里</v>
      </c>
      <c r="Q2" s="207" t="str">
        <f>'①対戦表 '!B20</f>
        <v>蕨　南</v>
      </c>
    </row>
    <row r="3" spans="1:17" ht="28.5" customHeight="1" x14ac:dyDescent="0.15">
      <c r="A3" s="149">
        <v>1</v>
      </c>
      <c r="B3" s="147">
        <v>44730</v>
      </c>
      <c r="C3" s="63" t="s">
        <v>202</v>
      </c>
      <c r="D3" s="63" t="s">
        <v>195</v>
      </c>
      <c r="E3" s="39" t="s">
        <v>203</v>
      </c>
      <c r="F3" s="78">
        <v>0.41666666666666669</v>
      </c>
      <c r="G3" s="78">
        <v>0.6875</v>
      </c>
      <c r="H3" s="64">
        <v>1</v>
      </c>
      <c r="I3" s="65">
        <v>7</v>
      </c>
      <c r="J3" s="65"/>
      <c r="K3" s="98" t="s">
        <v>50</v>
      </c>
      <c r="L3" s="98" t="s">
        <v>204</v>
      </c>
      <c r="M3" s="98" t="s">
        <v>50</v>
      </c>
      <c r="N3" s="98"/>
      <c r="O3" s="98">
        <v>4.5</v>
      </c>
      <c r="P3" s="98" t="s">
        <v>50</v>
      </c>
      <c r="Q3" s="98" t="s">
        <v>50</v>
      </c>
    </row>
    <row r="4" spans="1:17" ht="28.5" customHeight="1" x14ac:dyDescent="0.15">
      <c r="A4" s="149">
        <v>2</v>
      </c>
      <c r="B4" s="147">
        <v>44737</v>
      </c>
      <c r="C4" s="63" t="s">
        <v>202</v>
      </c>
      <c r="D4" s="63" t="s">
        <v>131</v>
      </c>
      <c r="E4" s="39" t="s">
        <v>129</v>
      </c>
      <c r="F4" s="78">
        <v>0.375</v>
      </c>
      <c r="G4" s="78">
        <v>0.6875</v>
      </c>
      <c r="H4" s="64">
        <v>1</v>
      </c>
      <c r="I4" s="65">
        <v>7</v>
      </c>
      <c r="J4" s="65"/>
      <c r="K4" s="98" t="s">
        <v>50</v>
      </c>
      <c r="L4" s="98" t="s">
        <v>50</v>
      </c>
      <c r="M4" s="98" t="s">
        <v>50</v>
      </c>
      <c r="N4" s="98" t="s">
        <v>50</v>
      </c>
      <c r="O4" s="98" t="s">
        <v>50</v>
      </c>
      <c r="P4" s="98"/>
      <c r="Q4" s="98">
        <v>4.5</v>
      </c>
    </row>
    <row r="5" spans="1:17" ht="28.5" customHeight="1" x14ac:dyDescent="0.15">
      <c r="A5" s="149">
        <v>3</v>
      </c>
      <c r="B5" s="147">
        <v>44744</v>
      </c>
      <c r="C5" s="63" t="s">
        <v>202</v>
      </c>
      <c r="D5" s="63" t="s">
        <v>233</v>
      </c>
      <c r="E5" s="39" t="s">
        <v>234</v>
      </c>
      <c r="F5" s="78">
        <v>0.375</v>
      </c>
      <c r="G5" s="78">
        <v>0.6875</v>
      </c>
      <c r="H5" s="64">
        <v>1</v>
      </c>
      <c r="I5" s="65">
        <v>1</v>
      </c>
      <c r="J5" s="65"/>
      <c r="K5" s="98" t="s">
        <v>204</v>
      </c>
      <c r="L5" s="98" t="s">
        <v>204</v>
      </c>
      <c r="M5" s="98">
        <v>1</v>
      </c>
      <c r="N5" s="98" t="s">
        <v>204</v>
      </c>
      <c r="O5" s="98" t="s">
        <v>204</v>
      </c>
      <c r="P5" s="98" t="s">
        <v>50</v>
      </c>
      <c r="Q5" s="98" t="s">
        <v>204</v>
      </c>
    </row>
    <row r="6" spans="1:17" ht="28.5" customHeight="1" x14ac:dyDescent="0.15">
      <c r="A6" s="149">
        <v>4</v>
      </c>
      <c r="B6" s="147">
        <v>44758</v>
      </c>
      <c r="C6" s="63" t="s">
        <v>202</v>
      </c>
      <c r="D6" s="63" t="s">
        <v>195</v>
      </c>
      <c r="E6" s="39" t="s">
        <v>203</v>
      </c>
      <c r="F6" s="78">
        <v>0.41666666666666669</v>
      </c>
      <c r="G6" s="78">
        <v>0.6875</v>
      </c>
      <c r="H6" s="64">
        <v>1</v>
      </c>
      <c r="I6" s="65">
        <v>3</v>
      </c>
      <c r="J6" s="65"/>
      <c r="K6" s="98" t="s">
        <v>204</v>
      </c>
      <c r="L6" s="98" t="s">
        <v>50</v>
      </c>
      <c r="M6" s="98"/>
      <c r="N6" s="98" t="s">
        <v>50</v>
      </c>
      <c r="O6" s="98">
        <v>2.5</v>
      </c>
      <c r="P6" s="98" t="s">
        <v>204</v>
      </c>
      <c r="Q6" s="98" t="s">
        <v>50</v>
      </c>
    </row>
    <row r="7" spans="1:17" ht="28.5" customHeight="1" x14ac:dyDescent="0.15">
      <c r="A7" s="149">
        <v>5</v>
      </c>
      <c r="B7" s="147"/>
      <c r="C7" s="63"/>
      <c r="D7" s="63"/>
      <c r="E7" s="39"/>
      <c r="F7" s="78"/>
      <c r="G7" s="78"/>
      <c r="H7" s="64"/>
      <c r="I7" s="65"/>
      <c r="J7" s="65"/>
      <c r="K7" s="98"/>
      <c r="L7" s="98"/>
      <c r="M7" s="98"/>
      <c r="N7" s="98"/>
      <c r="O7" s="98"/>
      <c r="P7" s="98"/>
      <c r="Q7" s="98"/>
    </row>
    <row r="8" spans="1:17" ht="28.5" customHeight="1" x14ac:dyDescent="0.15">
      <c r="A8" s="149">
        <v>6</v>
      </c>
      <c r="B8" s="147"/>
      <c r="C8" s="63"/>
      <c r="D8" s="63"/>
      <c r="E8" s="39"/>
      <c r="F8" s="78"/>
      <c r="G8" s="78"/>
      <c r="H8" s="64"/>
      <c r="I8" s="65"/>
      <c r="J8" s="65"/>
      <c r="K8" s="98"/>
      <c r="L8" s="98"/>
      <c r="M8" s="98"/>
      <c r="N8" s="98"/>
      <c r="O8" s="98"/>
      <c r="P8" s="98"/>
      <c r="Q8" s="98"/>
    </row>
    <row r="9" spans="1:17" ht="28.5" customHeight="1" x14ac:dyDescent="0.15">
      <c r="A9" s="149">
        <v>7</v>
      </c>
      <c r="B9" s="147"/>
      <c r="C9" s="63"/>
      <c r="D9" s="63"/>
      <c r="E9" s="39"/>
      <c r="F9" s="78"/>
      <c r="G9" s="78"/>
      <c r="H9" s="64"/>
      <c r="I9" s="65"/>
      <c r="J9" s="65"/>
      <c r="K9" s="98"/>
      <c r="L9" s="98"/>
      <c r="M9" s="98"/>
      <c r="N9" s="98"/>
      <c r="O9" s="98"/>
      <c r="P9" s="98"/>
      <c r="Q9" s="98"/>
    </row>
    <row r="10" spans="1:17" ht="28.5" customHeight="1" x14ac:dyDescent="0.15">
      <c r="A10" s="149">
        <v>8</v>
      </c>
      <c r="B10" s="147"/>
      <c r="C10" s="63"/>
      <c r="D10" s="63"/>
      <c r="E10" s="39"/>
      <c r="F10" s="78"/>
      <c r="G10" s="78"/>
      <c r="H10" s="64"/>
      <c r="I10" s="65"/>
      <c r="J10" s="65"/>
      <c r="K10" s="98"/>
      <c r="L10" s="98"/>
      <c r="M10" s="98"/>
      <c r="N10" s="98"/>
      <c r="O10" s="98"/>
      <c r="P10" s="98"/>
      <c r="Q10" s="98"/>
    </row>
    <row r="11" spans="1:17" ht="28.5" customHeight="1" x14ac:dyDescent="0.15">
      <c r="A11" s="149">
        <v>9</v>
      </c>
      <c r="B11" s="147"/>
      <c r="C11" s="63"/>
      <c r="D11" s="63"/>
      <c r="E11" s="39"/>
      <c r="F11" s="78"/>
      <c r="G11" s="78"/>
      <c r="H11" s="64"/>
      <c r="I11" s="65"/>
      <c r="J11" s="65"/>
      <c r="K11" s="98"/>
      <c r="L11" s="98"/>
      <c r="M11" s="98"/>
      <c r="N11" s="98"/>
      <c r="O11" s="98"/>
      <c r="P11" s="98"/>
      <c r="Q11" s="98"/>
    </row>
    <row r="12" spans="1:17" ht="28.5" customHeight="1" x14ac:dyDescent="0.15">
      <c r="A12" s="149">
        <v>10</v>
      </c>
      <c r="B12" s="147"/>
      <c r="C12" s="63"/>
      <c r="D12" s="63"/>
      <c r="E12" s="39"/>
      <c r="F12" s="78"/>
      <c r="G12" s="78"/>
      <c r="H12" s="64"/>
      <c r="I12" s="65"/>
      <c r="J12" s="65"/>
      <c r="K12" s="98"/>
      <c r="L12" s="98"/>
      <c r="M12" s="98"/>
      <c r="N12" s="98"/>
      <c r="O12" s="98"/>
      <c r="P12" s="98"/>
      <c r="Q12" s="98"/>
    </row>
    <row r="13" spans="1:17" ht="28.5" customHeight="1" x14ac:dyDescent="0.15">
      <c r="A13" s="149">
        <v>11</v>
      </c>
      <c r="B13" s="147"/>
      <c r="C13" s="63"/>
      <c r="D13" s="63"/>
      <c r="E13" s="39"/>
      <c r="F13" s="78"/>
      <c r="G13" s="78"/>
      <c r="H13" s="64"/>
      <c r="I13" s="65"/>
      <c r="J13" s="65"/>
      <c r="K13" s="98"/>
      <c r="L13" s="98"/>
      <c r="M13" s="98"/>
      <c r="N13" s="98"/>
      <c r="O13" s="98"/>
      <c r="P13" s="98"/>
      <c r="Q13" s="98"/>
    </row>
    <row r="14" spans="1:17" ht="28.5" customHeight="1" x14ac:dyDescent="0.15">
      <c r="A14" s="149">
        <v>12</v>
      </c>
      <c r="B14" s="147"/>
      <c r="C14" s="63"/>
      <c r="D14" s="63"/>
      <c r="E14" s="39"/>
      <c r="F14" s="78"/>
      <c r="G14" s="78"/>
      <c r="H14" s="64"/>
      <c r="I14" s="65"/>
      <c r="J14" s="65"/>
      <c r="K14" s="98"/>
      <c r="L14" s="98"/>
      <c r="M14" s="98"/>
      <c r="N14" s="98"/>
      <c r="O14" s="98"/>
      <c r="P14" s="98"/>
      <c r="Q14" s="98"/>
    </row>
    <row r="15" spans="1:17" ht="28.5" customHeight="1" x14ac:dyDescent="0.15">
      <c r="A15" s="149"/>
      <c r="B15" s="147"/>
      <c r="C15" s="63"/>
      <c r="D15" s="63"/>
      <c r="E15" s="39"/>
      <c r="F15" s="78"/>
      <c r="G15" s="78"/>
      <c r="H15" s="64"/>
      <c r="I15" s="65"/>
      <c r="J15" s="65"/>
      <c r="K15" s="98"/>
      <c r="L15" s="98"/>
      <c r="M15" s="98"/>
      <c r="N15" s="98"/>
      <c r="O15" s="98"/>
      <c r="P15" s="98"/>
      <c r="Q15" s="98"/>
    </row>
    <row r="16" spans="1:17" ht="28.5" customHeight="1" x14ac:dyDescent="0.15">
      <c r="A16" s="149"/>
      <c r="B16" s="155"/>
      <c r="C16" s="63"/>
      <c r="D16" s="63"/>
      <c r="E16" s="39"/>
      <c r="F16" s="78"/>
      <c r="G16" s="78"/>
      <c r="H16" s="64"/>
      <c r="I16" s="65"/>
      <c r="J16" s="65"/>
      <c r="K16" s="98"/>
      <c r="L16" s="98"/>
      <c r="M16" s="98"/>
      <c r="N16" s="98"/>
      <c r="O16" s="98"/>
      <c r="P16" s="98"/>
      <c r="Q16" s="98"/>
    </row>
    <row r="17" spans="1:17" ht="28.5" customHeight="1" thickBot="1" x14ac:dyDescent="0.2">
      <c r="A17" s="149"/>
      <c r="B17" s="148"/>
      <c r="C17" s="66"/>
      <c r="D17" s="66"/>
      <c r="E17" s="38"/>
      <c r="F17" s="58"/>
      <c r="G17" s="58"/>
      <c r="H17" s="67"/>
      <c r="I17" s="68"/>
      <c r="J17" s="68"/>
      <c r="K17" s="69"/>
      <c r="L17" s="69"/>
      <c r="M17" s="69"/>
      <c r="N17" s="69"/>
      <c r="O17" s="69"/>
      <c r="P17" s="69"/>
      <c r="Q17" s="69"/>
    </row>
    <row r="18" spans="1:17" ht="28.5" customHeight="1" thickBot="1" x14ac:dyDescent="0.2">
      <c r="A18" s="150"/>
      <c r="B18" s="79"/>
      <c r="C18" s="80"/>
      <c r="D18" s="80"/>
      <c r="E18" s="81"/>
      <c r="F18" s="82"/>
      <c r="G18" s="82"/>
      <c r="H18" s="83"/>
      <c r="I18" s="84">
        <f>SUM(I3:I17)</f>
        <v>18</v>
      </c>
      <c r="J18" s="84"/>
      <c r="K18" s="85">
        <f t="shared" ref="K18:Q18" si="0">SUM(K3:K17)</f>
        <v>0</v>
      </c>
      <c r="L18" s="85">
        <f t="shared" si="0"/>
        <v>0</v>
      </c>
      <c r="M18" s="85">
        <f t="shared" si="0"/>
        <v>1</v>
      </c>
      <c r="N18" s="85">
        <f t="shared" si="0"/>
        <v>0</v>
      </c>
      <c r="O18" s="85">
        <f t="shared" si="0"/>
        <v>7</v>
      </c>
      <c r="P18" s="85">
        <f t="shared" si="0"/>
        <v>0</v>
      </c>
      <c r="Q18" s="85">
        <f t="shared" si="0"/>
        <v>4.5</v>
      </c>
    </row>
    <row r="19" spans="1:17" ht="28.5" customHeight="1" thickBot="1" x14ac:dyDescent="0.2">
      <c r="B19" s="86"/>
      <c r="C19" s="87"/>
      <c r="D19" s="87"/>
      <c r="E19" s="47"/>
      <c r="F19" s="59"/>
      <c r="G19" s="59"/>
      <c r="H19" s="88"/>
      <c r="I19" s="89"/>
      <c r="J19" s="89"/>
      <c r="K19" s="90">
        <f t="shared" ref="K19:Q19" si="1">K18*1000</f>
        <v>0</v>
      </c>
      <c r="L19" s="90">
        <f t="shared" si="1"/>
        <v>0</v>
      </c>
      <c r="M19" s="90">
        <f t="shared" si="1"/>
        <v>1000</v>
      </c>
      <c r="N19" s="90">
        <f t="shared" si="1"/>
        <v>0</v>
      </c>
      <c r="O19" s="90">
        <f t="shared" si="1"/>
        <v>7000</v>
      </c>
      <c r="P19" s="90">
        <f t="shared" si="1"/>
        <v>0</v>
      </c>
      <c r="Q19" s="90">
        <f t="shared" si="1"/>
        <v>4500</v>
      </c>
    </row>
    <row r="20" spans="1:17" ht="28.5" customHeight="1" x14ac:dyDescent="0.2">
      <c r="D20" s="71" t="s">
        <v>134</v>
      </c>
      <c r="E20" s="208">
        <f>SUM(K19:Q19)</f>
        <v>12500</v>
      </c>
      <c r="H20" s="72"/>
      <c r="I20" s="73"/>
      <c r="J20" s="73"/>
    </row>
    <row r="21" spans="1:17" ht="24" customHeight="1" x14ac:dyDescent="0.15">
      <c r="H21" s="72"/>
      <c r="I21" s="73"/>
      <c r="J21" s="73"/>
    </row>
    <row r="22" spans="1:17" x14ac:dyDescent="0.15">
      <c r="H22" s="72"/>
      <c r="I22" s="73"/>
      <c r="J22" s="73"/>
    </row>
    <row r="23" spans="1:17" x14ac:dyDescent="0.15">
      <c r="H23" s="72"/>
      <c r="I23" s="73"/>
      <c r="J23" s="73"/>
    </row>
    <row r="24" spans="1:17" x14ac:dyDescent="0.15">
      <c r="H24" s="72"/>
      <c r="I24" s="73"/>
      <c r="J24" s="73"/>
    </row>
    <row r="25" spans="1:17" x14ac:dyDescent="0.15">
      <c r="H25" s="72"/>
      <c r="I25" s="73"/>
      <c r="J25" s="73"/>
    </row>
    <row r="26" spans="1:17" x14ac:dyDescent="0.15">
      <c r="H26" s="72"/>
      <c r="I26" s="73"/>
      <c r="J26" s="73"/>
    </row>
    <row r="27" spans="1:17" x14ac:dyDescent="0.15">
      <c r="H27" s="72"/>
      <c r="I27" s="73"/>
      <c r="J27" s="73"/>
    </row>
    <row r="28" spans="1:17" x14ac:dyDescent="0.15">
      <c r="H28" s="72"/>
      <c r="I28" s="73"/>
      <c r="J28" s="73"/>
    </row>
    <row r="29" spans="1:17" x14ac:dyDescent="0.15">
      <c r="H29" s="72"/>
      <c r="I29" s="73"/>
      <c r="J29" s="73"/>
    </row>
    <row r="30" spans="1:17" x14ac:dyDescent="0.15">
      <c r="H30" s="72"/>
      <c r="I30" s="73"/>
      <c r="J30" s="73"/>
    </row>
  </sheetData>
  <mergeCells count="6">
    <mergeCell ref="B1:C1"/>
    <mergeCell ref="D1:E1"/>
    <mergeCell ref="K1:Q1"/>
    <mergeCell ref="I1:J1"/>
    <mergeCell ref="F1:G1"/>
    <mergeCell ref="H1:H2"/>
  </mergeCells>
  <phoneticPr fontId="3"/>
  <pageMargins left="0.51181102362204722" right="0" top="1.1023622047244095" bottom="0.59055118110236227" header="0.62992125984251968" footer="0.47244094488188981"/>
  <pageSetup paperSize="9" scale="87" orientation="portrait" r:id="rId1"/>
  <headerFooter alignWithMargins="0">
    <oddHeader>&amp;L［5年生リーグ］&amp;C&amp;14 2022年度前期 埼玉Ｓリーグ対戦表（ゴールドリーグ）&amp;R&amp;D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412975-CB9C-421D-B1DF-7EC8669B46E4}">
  <sheetPr>
    <tabColor rgb="FF0066FF"/>
  </sheetPr>
  <dimension ref="A1:J33"/>
  <sheetViews>
    <sheetView topLeftCell="A25" workbookViewId="0">
      <selection activeCell="C2" sqref="C2"/>
    </sheetView>
  </sheetViews>
  <sheetFormatPr defaultRowHeight="13.5" x14ac:dyDescent="0.15"/>
  <cols>
    <col min="1" max="1" width="4.125" customWidth="1"/>
    <col min="2" max="2" width="5.625" customWidth="1"/>
    <col min="3" max="3" width="30.625" customWidth="1"/>
    <col min="4" max="4" width="16.625" customWidth="1"/>
    <col min="5" max="5" width="5.625" customWidth="1"/>
    <col min="6" max="6" width="16.625" customWidth="1"/>
    <col min="7" max="7" width="5.625" customWidth="1"/>
    <col min="8" max="8" width="7.125" customWidth="1"/>
    <col min="9" max="9" width="5.5" customWidth="1"/>
    <col min="10" max="10" width="1.625" customWidth="1"/>
  </cols>
  <sheetData>
    <row r="1" spans="1:10" ht="20.25" customHeight="1" x14ac:dyDescent="0.15">
      <c r="A1" s="108"/>
      <c r="B1" s="108"/>
      <c r="C1" s="108"/>
      <c r="D1" s="108"/>
      <c r="E1" s="108"/>
      <c r="F1" s="108"/>
      <c r="G1" s="108"/>
      <c r="H1" s="108"/>
      <c r="I1" s="108"/>
      <c r="J1" s="108"/>
    </row>
    <row r="2" spans="1:10" ht="36" customHeight="1" x14ac:dyDescent="0.15">
      <c r="A2" s="108"/>
      <c r="B2" s="108"/>
      <c r="C2" s="229" t="s">
        <v>145</v>
      </c>
      <c r="D2" s="108"/>
      <c r="E2" s="108"/>
      <c r="F2" s="108">
        <v>20220410</v>
      </c>
      <c r="I2" s="108"/>
      <c r="J2" s="108"/>
    </row>
    <row r="3" spans="1:10" ht="36" customHeight="1" x14ac:dyDescent="0.15">
      <c r="A3" s="108"/>
      <c r="B3" s="223" t="s">
        <v>10</v>
      </c>
      <c r="C3" s="223" t="s">
        <v>1</v>
      </c>
      <c r="D3" s="134" t="s">
        <v>47</v>
      </c>
      <c r="E3" s="223" t="s">
        <v>41</v>
      </c>
      <c r="F3" s="223" t="s">
        <v>40</v>
      </c>
      <c r="G3" s="223" t="s">
        <v>42</v>
      </c>
      <c r="H3" s="108"/>
    </row>
    <row r="4" spans="1:10" ht="21" customHeight="1" x14ac:dyDescent="0.15">
      <c r="A4" s="108"/>
      <c r="B4" s="473" t="s">
        <v>43</v>
      </c>
      <c r="C4" s="475"/>
      <c r="D4" s="230"/>
      <c r="E4" s="471"/>
      <c r="F4" s="477"/>
      <c r="G4" s="479"/>
      <c r="H4" s="108"/>
    </row>
    <row r="5" spans="1:10" ht="21" customHeight="1" x14ac:dyDescent="0.15">
      <c r="A5" s="108"/>
      <c r="B5" s="474"/>
      <c r="C5" s="476"/>
      <c r="D5" s="109"/>
      <c r="E5" s="472"/>
      <c r="F5" s="478"/>
      <c r="G5" s="478"/>
      <c r="H5" s="108"/>
    </row>
    <row r="6" spans="1:10" ht="21" customHeight="1" x14ac:dyDescent="0.15">
      <c r="A6" s="108"/>
      <c r="B6" s="473" t="s">
        <v>44</v>
      </c>
      <c r="C6" s="475"/>
      <c r="D6" s="230"/>
      <c r="E6" s="471"/>
      <c r="F6" s="230"/>
      <c r="G6" s="471"/>
      <c r="H6" s="108"/>
    </row>
    <row r="7" spans="1:10" ht="21" customHeight="1" x14ac:dyDescent="0.15">
      <c r="A7" s="108"/>
      <c r="B7" s="474"/>
      <c r="C7" s="476"/>
      <c r="D7" s="109"/>
      <c r="E7" s="472"/>
      <c r="F7" s="109"/>
      <c r="G7" s="472"/>
      <c r="H7" s="108"/>
    </row>
    <row r="8" spans="1:10" ht="21" customHeight="1" x14ac:dyDescent="0.15">
      <c r="A8" s="108"/>
      <c r="B8" s="473" t="s">
        <v>45</v>
      </c>
      <c r="C8" s="475"/>
      <c r="D8" s="230"/>
      <c r="E8" s="471"/>
      <c r="F8" s="477"/>
      <c r="G8" s="479"/>
      <c r="H8" s="108"/>
    </row>
    <row r="9" spans="1:10" ht="21" customHeight="1" x14ac:dyDescent="0.15">
      <c r="A9" s="108"/>
      <c r="B9" s="474"/>
      <c r="C9" s="476"/>
      <c r="D9" s="109"/>
      <c r="E9" s="472"/>
      <c r="F9" s="478"/>
      <c r="G9" s="478"/>
      <c r="H9" s="108"/>
    </row>
    <row r="10" spans="1:10" ht="21" customHeight="1" x14ac:dyDescent="0.15">
      <c r="A10" s="108"/>
      <c r="B10" s="471">
        <v>4</v>
      </c>
      <c r="C10" s="475"/>
      <c r="D10" s="230"/>
      <c r="E10" s="471"/>
      <c r="F10" s="477"/>
      <c r="G10" s="479"/>
      <c r="H10" s="108"/>
    </row>
    <row r="11" spans="1:10" ht="21" customHeight="1" x14ac:dyDescent="0.15">
      <c r="A11" s="108"/>
      <c r="B11" s="472"/>
      <c r="C11" s="476"/>
      <c r="D11" s="109"/>
      <c r="E11" s="472"/>
      <c r="F11" s="478"/>
      <c r="G11" s="478"/>
      <c r="H11" s="108"/>
    </row>
    <row r="12" spans="1:10" ht="21" customHeight="1" x14ac:dyDescent="0.15">
      <c r="A12" s="108"/>
      <c r="B12" s="471">
        <v>5</v>
      </c>
      <c r="C12" s="475"/>
      <c r="D12" s="230"/>
      <c r="E12" s="233"/>
      <c r="F12" s="477"/>
      <c r="G12" s="479"/>
      <c r="H12" s="108"/>
    </row>
    <row r="13" spans="1:10" ht="21" customHeight="1" x14ac:dyDescent="0.15">
      <c r="A13" s="108"/>
      <c r="B13" s="480"/>
      <c r="C13" s="481"/>
      <c r="D13" s="236"/>
      <c r="E13" s="237"/>
      <c r="F13" s="482"/>
      <c r="G13" s="484"/>
      <c r="H13" s="108"/>
    </row>
    <row r="14" spans="1:10" ht="21" customHeight="1" x14ac:dyDescent="0.15">
      <c r="A14" s="108"/>
      <c r="B14" s="472"/>
      <c r="C14" s="476"/>
      <c r="D14" s="109"/>
      <c r="E14" s="238"/>
      <c r="F14" s="483"/>
      <c r="G14" s="483"/>
      <c r="H14" s="108"/>
    </row>
    <row r="15" spans="1:10" ht="21" customHeight="1" x14ac:dyDescent="0.15">
      <c r="A15" s="108"/>
      <c r="B15" s="471">
        <v>6</v>
      </c>
      <c r="C15" s="475"/>
      <c r="D15" s="231"/>
      <c r="E15" s="471"/>
      <c r="F15" s="477"/>
      <c r="G15" s="479"/>
      <c r="H15" s="108"/>
    </row>
    <row r="16" spans="1:10" ht="21" customHeight="1" x14ac:dyDescent="0.15">
      <c r="A16" s="108"/>
      <c r="B16" s="472"/>
      <c r="C16" s="476"/>
      <c r="D16" s="232"/>
      <c r="E16" s="472"/>
      <c r="F16" s="478"/>
      <c r="G16" s="478"/>
      <c r="H16" s="108"/>
    </row>
    <row r="17" spans="1:8" ht="21" customHeight="1" x14ac:dyDescent="0.15">
      <c r="A17" s="108"/>
      <c r="B17" s="471">
        <v>7</v>
      </c>
      <c r="C17" s="475"/>
      <c r="D17" s="230"/>
      <c r="E17" s="471"/>
      <c r="F17" s="477"/>
      <c r="G17" s="479"/>
      <c r="H17" s="108"/>
    </row>
    <row r="18" spans="1:8" ht="21" customHeight="1" x14ac:dyDescent="0.15">
      <c r="A18" s="108"/>
      <c r="B18" s="472"/>
      <c r="C18" s="476"/>
      <c r="D18" s="109"/>
      <c r="E18" s="472"/>
      <c r="F18" s="478"/>
      <c r="G18" s="478"/>
      <c r="H18" s="108"/>
    </row>
    <row r="19" spans="1:8" ht="21" customHeight="1" x14ac:dyDescent="0.15">
      <c r="A19" s="108"/>
      <c r="B19" s="471"/>
      <c r="C19" s="475"/>
      <c r="D19" s="230"/>
      <c r="E19" s="471"/>
      <c r="F19" s="477"/>
      <c r="G19" s="479"/>
      <c r="H19" s="108"/>
    </row>
    <row r="20" spans="1:8" ht="21" customHeight="1" x14ac:dyDescent="0.15">
      <c r="A20" s="108"/>
      <c r="B20" s="472"/>
      <c r="C20" s="476"/>
      <c r="D20" s="109"/>
      <c r="E20" s="472"/>
      <c r="F20" s="478"/>
      <c r="G20" s="478"/>
      <c r="H20" s="108"/>
    </row>
    <row r="22" spans="1:8" ht="27" customHeight="1" x14ac:dyDescent="0.15">
      <c r="C22" t="s">
        <v>232</v>
      </c>
    </row>
    <row r="23" spans="1:8" ht="27" customHeight="1" x14ac:dyDescent="0.15">
      <c r="B23" s="158" t="s">
        <v>132</v>
      </c>
      <c r="C23" s="157" t="s">
        <v>51</v>
      </c>
      <c r="D23" s="12" t="s">
        <v>48</v>
      </c>
      <c r="E23" s="12"/>
      <c r="F23" s="12"/>
    </row>
    <row r="24" spans="1:8" ht="27" customHeight="1" x14ac:dyDescent="0.2">
      <c r="B24" s="113"/>
      <c r="C24" s="112"/>
      <c r="D24" s="156"/>
      <c r="E24" s="156"/>
      <c r="F24" s="156"/>
      <c r="G24" s="112"/>
      <c r="H24" s="112"/>
    </row>
    <row r="25" spans="1:8" ht="27" customHeight="1" x14ac:dyDescent="0.2">
      <c r="B25" s="113"/>
      <c r="C25" s="112"/>
      <c r="D25" s="156"/>
      <c r="E25" s="156"/>
      <c r="F25" s="156"/>
      <c r="G25" s="112"/>
      <c r="H25" s="112"/>
    </row>
    <row r="26" spans="1:8" ht="27" customHeight="1" x14ac:dyDescent="0.2">
      <c r="B26" s="113"/>
      <c r="C26" s="112"/>
      <c r="D26" s="156"/>
      <c r="E26" s="156"/>
      <c r="F26" s="235" t="s">
        <v>133</v>
      </c>
      <c r="G26" s="112"/>
      <c r="H26" s="112"/>
    </row>
    <row r="27" spans="1:8" ht="27" customHeight="1" x14ac:dyDescent="0.2">
      <c r="B27" s="113"/>
      <c r="C27" s="112"/>
      <c r="D27" s="156"/>
      <c r="E27" s="156"/>
      <c r="F27" s="156"/>
      <c r="G27" s="112"/>
      <c r="H27" s="112"/>
    </row>
    <row r="28" spans="1:8" ht="27" customHeight="1" x14ac:dyDescent="0.2">
      <c r="B28" s="113"/>
      <c r="C28" s="112"/>
      <c r="D28" s="156"/>
      <c r="E28" s="156"/>
      <c r="F28" s="156"/>
      <c r="G28" s="112"/>
      <c r="H28" s="112"/>
    </row>
    <row r="29" spans="1:8" ht="27" customHeight="1" x14ac:dyDescent="0.2">
      <c r="B29" s="113"/>
      <c r="C29" s="112"/>
      <c r="D29" s="156"/>
      <c r="E29" s="234"/>
      <c r="F29" s="234"/>
      <c r="G29" s="112"/>
      <c r="H29" s="112"/>
    </row>
    <row r="30" spans="1:8" ht="27" customHeight="1" x14ac:dyDescent="0.2">
      <c r="B30" s="113"/>
      <c r="C30" s="112"/>
      <c r="D30" s="156"/>
      <c r="E30" s="156"/>
      <c r="F30" s="156"/>
      <c r="G30" s="112"/>
      <c r="H30" s="112"/>
    </row>
    <row r="31" spans="1:8" ht="27" customHeight="1" x14ac:dyDescent="0.2">
      <c r="B31" s="113"/>
      <c r="C31" s="112"/>
      <c r="D31" s="156"/>
      <c r="E31" s="156"/>
      <c r="F31" s="156"/>
      <c r="G31" s="112"/>
    </row>
    <row r="32" spans="1:8" ht="27" customHeight="1" x14ac:dyDescent="0.2">
      <c r="B32" s="113"/>
      <c r="C32" s="112"/>
      <c r="D32" s="156"/>
      <c r="E32" s="156"/>
      <c r="F32" s="156"/>
      <c r="G32" s="113"/>
    </row>
    <row r="33" spans="2:8" ht="27" customHeight="1" x14ac:dyDescent="0.2">
      <c r="B33" s="112"/>
      <c r="C33" s="113" t="s">
        <v>46</v>
      </c>
      <c r="D33" s="156"/>
      <c r="E33" s="156">
        <f>SUM(E24:E32)</f>
        <v>0</v>
      </c>
      <c r="F33" s="156"/>
      <c r="G33" s="112"/>
      <c r="H33" s="112"/>
    </row>
  </sheetData>
  <mergeCells count="38">
    <mergeCell ref="G12:G14"/>
    <mergeCell ref="B19:B20"/>
    <mergeCell ref="C19:C20"/>
    <mergeCell ref="E19:E20"/>
    <mergeCell ref="F19:F20"/>
    <mergeCell ref="G19:G20"/>
    <mergeCell ref="B17:B18"/>
    <mergeCell ref="C17:C18"/>
    <mergeCell ref="E17:E18"/>
    <mergeCell ref="F17:F18"/>
    <mergeCell ref="G17:G18"/>
    <mergeCell ref="B15:B16"/>
    <mergeCell ref="C15:C16"/>
    <mergeCell ref="E15:E16"/>
    <mergeCell ref="F15:F16"/>
    <mergeCell ref="G15:G16"/>
    <mergeCell ref="G10:G11"/>
    <mergeCell ref="B8:B9"/>
    <mergeCell ref="C8:C9"/>
    <mergeCell ref="E8:E9"/>
    <mergeCell ref="F8:F9"/>
    <mergeCell ref="G8:G9"/>
    <mergeCell ref="B12:B14"/>
    <mergeCell ref="C12:C14"/>
    <mergeCell ref="F12:F14"/>
    <mergeCell ref="B6:B7"/>
    <mergeCell ref="C6:C7"/>
    <mergeCell ref="E6:E7"/>
    <mergeCell ref="B10:B11"/>
    <mergeCell ref="C10:C11"/>
    <mergeCell ref="E10:E11"/>
    <mergeCell ref="F10:F11"/>
    <mergeCell ref="G6:G7"/>
    <mergeCell ref="B4:B5"/>
    <mergeCell ref="C4:C5"/>
    <mergeCell ref="E4:E5"/>
    <mergeCell ref="F4:F5"/>
    <mergeCell ref="G4:G5"/>
  </mergeCells>
  <phoneticPr fontId="3"/>
  <pageMargins left="0.31496062992125984" right="0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F1A955-3F21-41F3-B59D-FF4C0809DD8A}">
  <sheetPr>
    <tabColor rgb="FF92D050"/>
  </sheetPr>
  <dimension ref="A1:N72"/>
  <sheetViews>
    <sheetView zoomScaleNormal="100" zoomScalePageLayoutView="80" workbookViewId="0">
      <selection activeCell="B18" sqref="B18:C21"/>
    </sheetView>
  </sheetViews>
  <sheetFormatPr defaultColWidth="6.5" defaultRowHeight="13.5" customHeight="1" x14ac:dyDescent="0.15"/>
  <cols>
    <col min="1" max="1" width="3.625" style="159" customWidth="1"/>
    <col min="2" max="2" width="13.25" style="159" customWidth="1"/>
    <col min="3" max="3" width="15.125" style="159" customWidth="1"/>
    <col min="4" max="4" width="7.625" style="159" customWidth="1"/>
    <col min="5" max="5" width="15.75" style="159" customWidth="1"/>
    <col min="6" max="6" width="40.75" style="159" customWidth="1"/>
    <col min="7" max="7" width="17.5" style="170" customWidth="1"/>
    <col min="8" max="8" width="22" style="159" customWidth="1"/>
    <col min="9" max="9" width="24.125" style="159" customWidth="1"/>
    <col min="10" max="10" width="1.125" style="159" customWidth="1"/>
    <col min="11" max="11" width="12.75" style="159" customWidth="1"/>
    <col min="12" max="12" width="19.75" style="159" customWidth="1"/>
    <col min="13" max="13" width="15.75" style="159" customWidth="1"/>
    <col min="14" max="14" width="20.625" style="159" customWidth="1"/>
    <col min="15" max="16384" width="6.5" style="159"/>
  </cols>
  <sheetData>
    <row r="1" spans="1:14" ht="3" customHeight="1" x14ac:dyDescent="0.15">
      <c r="A1" s="498"/>
      <c r="B1" s="498"/>
      <c r="C1" s="499"/>
      <c r="D1" s="499"/>
      <c r="E1" s="499"/>
      <c r="F1" s="499"/>
      <c r="G1" s="499"/>
      <c r="H1" s="499"/>
      <c r="I1" s="499"/>
      <c r="J1" s="175"/>
    </row>
    <row r="2" spans="1:14" ht="19.5" customHeight="1" x14ac:dyDescent="0.15">
      <c r="A2" s="500" t="s">
        <v>167</v>
      </c>
      <c r="B2" s="500"/>
      <c r="C2" s="500"/>
      <c r="D2" s="176"/>
      <c r="E2" s="177" t="s">
        <v>168</v>
      </c>
      <c r="F2" s="178"/>
      <c r="G2" s="179" t="s">
        <v>103</v>
      </c>
      <c r="H2" s="175"/>
      <c r="I2" s="180">
        <v>44674</v>
      </c>
      <c r="J2" s="175"/>
    </row>
    <row r="3" spans="1:14" ht="3" customHeight="1" thickBot="1" x14ac:dyDescent="0.2">
      <c r="A3" s="497"/>
      <c r="B3" s="497"/>
      <c r="C3" s="160"/>
      <c r="D3" s="160"/>
      <c r="E3" s="160"/>
      <c r="F3" s="160"/>
      <c r="G3" s="161"/>
      <c r="H3" s="160"/>
      <c r="I3" s="160"/>
      <c r="J3" s="175"/>
    </row>
    <row r="4" spans="1:14" ht="16.5" customHeight="1" x14ac:dyDescent="0.15">
      <c r="A4" s="501" t="s">
        <v>52</v>
      </c>
      <c r="B4" s="503" t="s">
        <v>1</v>
      </c>
      <c r="C4" s="504"/>
      <c r="D4" s="504" t="s">
        <v>53</v>
      </c>
      <c r="E4" s="202" t="s">
        <v>54</v>
      </c>
      <c r="F4" s="508" t="s">
        <v>55</v>
      </c>
      <c r="G4" s="510" t="s">
        <v>56</v>
      </c>
      <c r="H4" s="512" t="s">
        <v>57</v>
      </c>
      <c r="I4" s="513"/>
      <c r="J4" s="175"/>
    </row>
    <row r="5" spans="1:14" ht="16.5" customHeight="1" thickBot="1" x14ac:dyDescent="0.2">
      <c r="A5" s="502"/>
      <c r="B5" s="505"/>
      <c r="C5" s="506"/>
      <c r="D5" s="507"/>
      <c r="E5" s="203" t="s">
        <v>58</v>
      </c>
      <c r="F5" s="509"/>
      <c r="G5" s="511"/>
      <c r="H5" s="514"/>
      <c r="I5" s="515"/>
      <c r="J5" s="175"/>
    </row>
    <row r="6" spans="1:14" ht="16.5" customHeight="1" x14ac:dyDescent="0.15">
      <c r="A6" s="517">
        <v>1</v>
      </c>
      <c r="B6" s="519" t="s">
        <v>163</v>
      </c>
      <c r="C6" s="520"/>
      <c r="D6" s="487" t="s">
        <v>50</v>
      </c>
      <c r="E6" s="523" t="s">
        <v>164</v>
      </c>
      <c r="F6" s="490"/>
      <c r="G6" s="211"/>
      <c r="H6" s="492"/>
      <c r="I6" s="493"/>
      <c r="J6" s="175"/>
    </row>
    <row r="7" spans="1:14" ht="16.5" customHeight="1" x14ac:dyDescent="0.15">
      <c r="A7" s="518"/>
      <c r="B7" s="521"/>
      <c r="C7" s="522"/>
      <c r="D7" s="487"/>
      <c r="E7" s="489"/>
      <c r="F7" s="491"/>
      <c r="G7" s="212" t="s">
        <v>165</v>
      </c>
      <c r="H7" s="516" t="s">
        <v>166</v>
      </c>
      <c r="I7" s="486"/>
      <c r="J7" s="175"/>
    </row>
    <row r="8" spans="1:14" ht="16.5" customHeight="1" x14ac:dyDescent="0.15">
      <c r="A8" s="539">
        <v>2</v>
      </c>
      <c r="B8" s="542" t="s">
        <v>169</v>
      </c>
      <c r="C8" s="543"/>
      <c r="D8" s="487" t="s">
        <v>50</v>
      </c>
      <c r="E8" s="524" t="s">
        <v>176</v>
      </c>
      <c r="F8" s="490" t="s">
        <v>180</v>
      </c>
      <c r="G8" s="209"/>
      <c r="H8" s="526" t="s">
        <v>182</v>
      </c>
      <c r="I8" s="527"/>
      <c r="J8" s="175"/>
      <c r="K8" s="239"/>
      <c r="L8" s="240"/>
      <c r="M8" s="163"/>
      <c r="N8" s="164"/>
    </row>
    <row r="9" spans="1:14" ht="17.25" customHeight="1" x14ac:dyDescent="0.15">
      <c r="A9" s="541"/>
      <c r="B9" s="544"/>
      <c r="C9" s="545"/>
      <c r="D9" s="487"/>
      <c r="E9" s="525"/>
      <c r="F9" s="491"/>
      <c r="G9" s="214" t="s">
        <v>181</v>
      </c>
      <c r="H9" s="528" t="s">
        <v>183</v>
      </c>
      <c r="I9" s="529"/>
      <c r="J9" s="175"/>
    </row>
    <row r="10" spans="1:14" ht="17.25" customHeight="1" x14ac:dyDescent="0.15">
      <c r="A10" s="541"/>
      <c r="B10" s="544"/>
      <c r="C10" s="545"/>
      <c r="D10" s="487"/>
      <c r="E10" s="551"/>
      <c r="F10" s="490"/>
      <c r="G10" s="213"/>
      <c r="H10" s="558"/>
      <c r="I10" s="559"/>
      <c r="J10" s="175"/>
    </row>
    <row r="11" spans="1:14" ht="17.25" customHeight="1" x14ac:dyDescent="0.15">
      <c r="A11" s="541"/>
      <c r="B11" s="544"/>
      <c r="C11" s="545"/>
      <c r="D11" s="487"/>
      <c r="E11" s="552"/>
      <c r="F11" s="491"/>
      <c r="G11" s="212"/>
      <c r="H11" s="560"/>
      <c r="I11" s="561"/>
      <c r="J11" s="201"/>
    </row>
    <row r="12" spans="1:14" ht="16.5" customHeight="1" x14ac:dyDescent="0.15">
      <c r="A12" s="530">
        <v>3</v>
      </c>
      <c r="B12" s="533" t="s">
        <v>170</v>
      </c>
      <c r="C12" s="534"/>
      <c r="D12" s="487" t="s">
        <v>50</v>
      </c>
      <c r="E12" s="488" t="s">
        <v>177</v>
      </c>
      <c r="F12" s="494" t="s">
        <v>200</v>
      </c>
      <c r="G12" s="215"/>
      <c r="H12" s="495" t="s">
        <v>185</v>
      </c>
      <c r="I12" s="493"/>
      <c r="J12" s="175"/>
    </row>
    <row r="13" spans="1:14" ht="16.5" customHeight="1" x14ac:dyDescent="0.15">
      <c r="A13" s="531"/>
      <c r="B13" s="535"/>
      <c r="C13" s="536"/>
      <c r="D13" s="487"/>
      <c r="E13" s="489"/>
      <c r="F13" s="491"/>
      <c r="G13" s="216" t="s">
        <v>184</v>
      </c>
      <c r="H13" s="485" t="s">
        <v>186</v>
      </c>
      <c r="I13" s="486"/>
      <c r="J13" s="175"/>
    </row>
    <row r="14" spans="1:14" ht="16.5" customHeight="1" x14ac:dyDescent="0.15">
      <c r="A14" s="531"/>
      <c r="B14" s="535"/>
      <c r="C14" s="536"/>
      <c r="D14" s="487"/>
      <c r="E14" s="488"/>
      <c r="F14" s="490"/>
      <c r="G14" s="215"/>
      <c r="H14" s="492"/>
      <c r="I14" s="493"/>
      <c r="J14" s="175"/>
    </row>
    <row r="15" spans="1:14" ht="16.5" customHeight="1" x14ac:dyDescent="0.15">
      <c r="A15" s="532"/>
      <c r="B15" s="537"/>
      <c r="C15" s="538"/>
      <c r="D15" s="487"/>
      <c r="E15" s="489"/>
      <c r="F15" s="491"/>
      <c r="G15" s="216"/>
      <c r="H15" s="496"/>
      <c r="I15" s="486"/>
      <c r="J15" s="175"/>
    </row>
    <row r="16" spans="1:14" ht="16.5" customHeight="1" x14ac:dyDescent="0.15">
      <c r="A16" s="539">
        <v>4</v>
      </c>
      <c r="B16" s="546" t="s">
        <v>171</v>
      </c>
      <c r="C16" s="546"/>
      <c r="D16" s="487" t="s">
        <v>50</v>
      </c>
      <c r="E16" s="556" t="s">
        <v>178</v>
      </c>
      <c r="F16" s="490" t="s">
        <v>187</v>
      </c>
      <c r="G16" s="189" t="s">
        <v>188</v>
      </c>
      <c r="H16" s="600" t="s">
        <v>197</v>
      </c>
      <c r="I16" s="601"/>
      <c r="J16" s="175"/>
    </row>
    <row r="17" spans="1:12" ht="16.5" customHeight="1" x14ac:dyDescent="0.15">
      <c r="A17" s="540"/>
      <c r="B17" s="547"/>
      <c r="C17" s="547"/>
      <c r="D17" s="487"/>
      <c r="E17" s="557"/>
      <c r="F17" s="491"/>
      <c r="G17" s="190" t="s">
        <v>189</v>
      </c>
      <c r="H17" s="596" t="s">
        <v>198</v>
      </c>
      <c r="I17" s="597"/>
      <c r="J17" s="175"/>
    </row>
    <row r="18" spans="1:12" ht="16.5" customHeight="1" x14ac:dyDescent="0.15">
      <c r="A18" s="530">
        <v>5</v>
      </c>
      <c r="B18" s="581" t="s">
        <v>172</v>
      </c>
      <c r="C18" s="582"/>
      <c r="D18" s="589" t="s">
        <v>173</v>
      </c>
      <c r="E18" s="488" t="s">
        <v>174</v>
      </c>
      <c r="F18" s="490" t="s">
        <v>190</v>
      </c>
      <c r="G18" s="215" t="s">
        <v>191</v>
      </c>
      <c r="H18" s="495" t="s">
        <v>196</v>
      </c>
      <c r="I18" s="493"/>
      <c r="J18" s="175"/>
    </row>
    <row r="19" spans="1:12" ht="16.5" customHeight="1" x14ac:dyDescent="0.15">
      <c r="A19" s="532"/>
      <c r="B19" s="583"/>
      <c r="C19" s="584"/>
      <c r="D19" s="590"/>
      <c r="E19" s="489"/>
      <c r="F19" s="491"/>
      <c r="G19" s="216" t="s">
        <v>192</v>
      </c>
      <c r="H19" s="485" t="s">
        <v>199</v>
      </c>
      <c r="I19" s="486"/>
      <c r="J19" s="175"/>
    </row>
    <row r="20" spans="1:12" ht="16.5" customHeight="1" x14ac:dyDescent="0.15">
      <c r="A20" s="532"/>
      <c r="B20" s="583"/>
      <c r="C20" s="584"/>
      <c r="D20" s="487" t="s">
        <v>50</v>
      </c>
      <c r="E20" s="488" t="s">
        <v>175</v>
      </c>
      <c r="F20" s="490"/>
      <c r="G20" s="215"/>
      <c r="H20" s="492"/>
      <c r="I20" s="493"/>
      <c r="J20" s="175"/>
      <c r="L20" s="220"/>
    </row>
    <row r="21" spans="1:12" ht="16.5" customHeight="1" x14ac:dyDescent="0.15">
      <c r="A21" s="595"/>
      <c r="B21" s="585"/>
      <c r="C21" s="586"/>
      <c r="D21" s="487"/>
      <c r="E21" s="489"/>
      <c r="F21" s="491"/>
      <c r="G21" s="216" t="s">
        <v>193</v>
      </c>
      <c r="H21" s="485" t="s">
        <v>194</v>
      </c>
      <c r="I21" s="486"/>
      <c r="J21" s="175"/>
    </row>
    <row r="22" spans="1:12" ht="16.5" customHeight="1" x14ac:dyDescent="0.15">
      <c r="A22" s="541">
        <v>6</v>
      </c>
      <c r="B22" s="544" t="s">
        <v>130</v>
      </c>
      <c r="C22" s="545"/>
      <c r="D22" s="551" t="s">
        <v>11</v>
      </c>
      <c r="E22" s="553" t="s">
        <v>155</v>
      </c>
      <c r="F22" s="494" t="s">
        <v>156</v>
      </c>
      <c r="G22" s="217"/>
      <c r="H22" s="602"/>
      <c r="I22" s="493"/>
      <c r="J22" s="181"/>
    </row>
    <row r="23" spans="1:12" ht="16.5" customHeight="1" x14ac:dyDescent="0.15">
      <c r="A23" s="541"/>
      <c r="B23" s="544"/>
      <c r="C23" s="545"/>
      <c r="D23" s="552"/>
      <c r="E23" s="554"/>
      <c r="F23" s="491"/>
      <c r="G23" s="241" t="s">
        <v>127</v>
      </c>
      <c r="H23" s="603" t="s">
        <v>128</v>
      </c>
      <c r="I23" s="604"/>
      <c r="J23" s="181"/>
    </row>
    <row r="24" spans="1:12" ht="16.5" customHeight="1" x14ac:dyDescent="0.15">
      <c r="A24" s="541"/>
      <c r="B24" s="544"/>
      <c r="C24" s="545"/>
      <c r="D24" s="487" t="s">
        <v>50</v>
      </c>
      <c r="E24" s="555" t="s">
        <v>157</v>
      </c>
      <c r="F24" s="490" t="s">
        <v>158</v>
      </c>
      <c r="G24" s="219" t="s">
        <v>159</v>
      </c>
      <c r="H24" s="605" t="s">
        <v>161</v>
      </c>
      <c r="I24" s="606"/>
      <c r="J24" s="181"/>
    </row>
    <row r="25" spans="1:12" ht="16.5" customHeight="1" x14ac:dyDescent="0.15">
      <c r="A25" s="548"/>
      <c r="B25" s="549"/>
      <c r="C25" s="550"/>
      <c r="D25" s="487"/>
      <c r="E25" s="554"/>
      <c r="F25" s="491"/>
      <c r="G25" s="218" t="s">
        <v>160</v>
      </c>
      <c r="H25" s="598" t="s">
        <v>162</v>
      </c>
      <c r="I25" s="599"/>
      <c r="J25" s="181"/>
    </row>
    <row r="26" spans="1:12" ht="16.5" customHeight="1" x14ac:dyDescent="0.15">
      <c r="A26" s="539">
        <v>7</v>
      </c>
      <c r="B26" s="546" t="s">
        <v>59</v>
      </c>
      <c r="C26" s="562"/>
      <c r="D26" s="565" t="s">
        <v>104</v>
      </c>
      <c r="E26" s="567" t="s">
        <v>60</v>
      </c>
      <c r="F26" s="569" t="s">
        <v>61</v>
      </c>
      <c r="G26" s="182" t="s">
        <v>62</v>
      </c>
      <c r="H26" s="591" t="s">
        <v>63</v>
      </c>
      <c r="I26" s="592"/>
      <c r="J26" s="175"/>
    </row>
    <row r="27" spans="1:12" ht="16.5" customHeight="1" x14ac:dyDescent="0.15">
      <c r="A27" s="541"/>
      <c r="B27" s="563"/>
      <c r="C27" s="563"/>
      <c r="D27" s="566"/>
      <c r="E27" s="568"/>
      <c r="F27" s="570"/>
      <c r="G27" s="165" t="s">
        <v>64</v>
      </c>
      <c r="H27" s="593" t="s">
        <v>65</v>
      </c>
      <c r="I27" s="594"/>
      <c r="J27" s="175"/>
    </row>
    <row r="28" spans="1:12" ht="16.5" customHeight="1" x14ac:dyDescent="0.15">
      <c r="A28" s="587"/>
      <c r="B28" s="563"/>
      <c r="C28" s="563"/>
      <c r="D28" s="487" t="s">
        <v>50</v>
      </c>
      <c r="E28" s="567" t="s">
        <v>105</v>
      </c>
      <c r="F28" s="569" t="s">
        <v>106</v>
      </c>
      <c r="G28" s="183"/>
      <c r="H28" s="184"/>
      <c r="I28" s="185"/>
      <c r="J28" s="175"/>
    </row>
    <row r="29" spans="1:12" ht="16.5" customHeight="1" x14ac:dyDescent="0.15">
      <c r="A29" s="587"/>
      <c r="B29" s="563"/>
      <c r="C29" s="563"/>
      <c r="D29" s="487"/>
      <c r="E29" s="568"/>
      <c r="F29" s="570"/>
      <c r="G29" s="162" t="s">
        <v>107</v>
      </c>
      <c r="H29" s="186" t="s">
        <v>108</v>
      </c>
      <c r="I29" s="187"/>
      <c r="J29" s="175"/>
    </row>
    <row r="30" spans="1:12" ht="16.5" customHeight="1" x14ac:dyDescent="0.15">
      <c r="A30" s="587"/>
      <c r="B30" s="563"/>
      <c r="C30" s="563"/>
      <c r="D30" s="571" t="s">
        <v>66</v>
      </c>
      <c r="E30" s="573" t="s">
        <v>67</v>
      </c>
      <c r="F30" s="575" t="s">
        <v>68</v>
      </c>
      <c r="G30" s="188" t="s">
        <v>69</v>
      </c>
      <c r="H30" s="577" t="s">
        <v>70</v>
      </c>
      <c r="I30" s="578"/>
      <c r="J30" s="175"/>
    </row>
    <row r="31" spans="1:12" ht="16.5" customHeight="1" thickBot="1" x14ac:dyDescent="0.2">
      <c r="A31" s="588"/>
      <c r="B31" s="564"/>
      <c r="C31" s="564"/>
      <c r="D31" s="572"/>
      <c r="E31" s="574"/>
      <c r="F31" s="576"/>
      <c r="G31" s="210" t="s">
        <v>71</v>
      </c>
      <c r="H31" s="579" t="s">
        <v>72</v>
      </c>
      <c r="I31" s="580"/>
      <c r="J31" s="175"/>
    </row>
    <row r="32" spans="1:12" ht="3" customHeight="1" x14ac:dyDescent="0.15">
      <c r="A32" s="175"/>
      <c r="B32" s="175"/>
      <c r="C32" s="175"/>
      <c r="D32" s="175"/>
      <c r="E32" s="175"/>
      <c r="F32" s="175"/>
      <c r="G32" s="175"/>
      <c r="H32" s="175"/>
      <c r="I32" s="175"/>
      <c r="J32" s="175"/>
    </row>
    <row r="33" spans="1:10" ht="15" customHeight="1" x14ac:dyDescent="0.15">
      <c r="A33" s="166"/>
      <c r="B33" s="196" t="s">
        <v>115</v>
      </c>
      <c r="C33" s="191" t="s">
        <v>109</v>
      </c>
      <c r="D33" s="197" t="s">
        <v>110</v>
      </c>
      <c r="E33" s="193"/>
      <c r="F33" s="192"/>
      <c r="G33" s="163"/>
      <c r="H33" s="204"/>
      <c r="I33" s="204"/>
      <c r="J33" s="198"/>
    </row>
    <row r="34" spans="1:10" ht="14.25" customHeight="1" x14ac:dyDescent="0.15">
      <c r="A34" s="166"/>
      <c r="B34" s="196" t="s">
        <v>111</v>
      </c>
      <c r="C34" s="167" t="s">
        <v>78</v>
      </c>
      <c r="D34" s="197" t="s">
        <v>79</v>
      </c>
      <c r="E34" s="193"/>
      <c r="F34" s="194" t="s">
        <v>80</v>
      </c>
      <c r="G34" s="166" t="s">
        <v>81</v>
      </c>
      <c r="H34" s="200" t="s">
        <v>82</v>
      </c>
      <c r="I34" s="198"/>
      <c r="J34" s="198"/>
    </row>
    <row r="35" spans="1:10" ht="14.25" customHeight="1" x14ac:dyDescent="0.15">
      <c r="A35" s="166"/>
      <c r="B35" s="196" t="s">
        <v>112</v>
      </c>
      <c r="C35" s="167" t="s">
        <v>73</v>
      </c>
      <c r="D35" s="197" t="s">
        <v>74</v>
      </c>
      <c r="E35" s="193"/>
      <c r="F35" s="194" t="s">
        <v>75</v>
      </c>
      <c r="G35" s="166" t="s">
        <v>76</v>
      </c>
      <c r="H35" s="199" t="s">
        <v>123</v>
      </c>
      <c r="I35" s="200" t="s">
        <v>77</v>
      </c>
      <c r="J35" s="198"/>
    </row>
    <row r="36" spans="1:10" ht="14.25" customHeight="1" x14ac:dyDescent="0.15">
      <c r="A36" s="166"/>
      <c r="B36" s="196" t="s">
        <v>113</v>
      </c>
      <c r="C36" s="167" t="s">
        <v>89</v>
      </c>
      <c r="D36" s="197"/>
      <c r="E36" s="193"/>
      <c r="F36" s="194" t="s">
        <v>90</v>
      </c>
      <c r="G36" s="166" t="s">
        <v>91</v>
      </c>
      <c r="H36" s="200" t="s">
        <v>92</v>
      </c>
      <c r="I36" s="198"/>
      <c r="J36" s="198"/>
    </row>
    <row r="37" spans="1:10" ht="14.25" customHeight="1" x14ac:dyDescent="0.15">
      <c r="A37" s="166"/>
      <c r="B37" s="196" t="s">
        <v>114</v>
      </c>
      <c r="C37" s="167" t="s">
        <v>83</v>
      </c>
      <c r="D37" s="197" t="s">
        <v>84</v>
      </c>
      <c r="E37" s="193"/>
      <c r="F37" s="194" t="s">
        <v>85</v>
      </c>
      <c r="G37" s="166" t="s">
        <v>86</v>
      </c>
      <c r="H37" s="199" t="s">
        <v>87</v>
      </c>
      <c r="I37" s="199" t="s">
        <v>88</v>
      </c>
      <c r="J37" s="198"/>
    </row>
    <row r="38" spans="1:10" ht="14.25" customHeight="1" x14ac:dyDescent="0.15">
      <c r="A38" s="166"/>
      <c r="B38" s="196" t="s">
        <v>114</v>
      </c>
      <c r="C38" s="167" t="s">
        <v>93</v>
      </c>
      <c r="D38" s="197" t="s">
        <v>117</v>
      </c>
      <c r="E38" s="193"/>
      <c r="F38" s="194" t="s">
        <v>94</v>
      </c>
      <c r="G38" s="166" t="s">
        <v>95</v>
      </c>
      <c r="H38" s="199" t="s">
        <v>122</v>
      </c>
      <c r="I38" s="199" t="s">
        <v>124</v>
      </c>
      <c r="J38" s="198"/>
    </row>
    <row r="39" spans="1:10" ht="14.25" customHeight="1" x14ac:dyDescent="0.15">
      <c r="A39" s="166"/>
      <c r="B39" s="196" t="s">
        <v>146</v>
      </c>
      <c r="C39" s="167" t="s">
        <v>96</v>
      </c>
      <c r="D39" s="197" t="s">
        <v>97</v>
      </c>
      <c r="E39" s="193"/>
      <c r="F39" s="194" t="s">
        <v>118</v>
      </c>
      <c r="G39" s="166" t="s">
        <v>98</v>
      </c>
      <c r="H39" s="200" t="s">
        <v>99</v>
      </c>
      <c r="J39" s="198"/>
    </row>
    <row r="40" spans="1:10" ht="14.25" customHeight="1" x14ac:dyDescent="0.15">
      <c r="A40" s="166"/>
      <c r="B40" s="197" t="s">
        <v>153</v>
      </c>
      <c r="C40" s="195" t="s">
        <v>147</v>
      </c>
      <c r="D40" s="197" t="s">
        <v>148</v>
      </c>
      <c r="E40" s="193"/>
      <c r="F40" s="194" t="s">
        <v>149</v>
      </c>
      <c r="G40" s="166" t="s">
        <v>150</v>
      </c>
      <c r="H40" s="199" t="s">
        <v>151</v>
      </c>
      <c r="I40" s="199" t="s">
        <v>152</v>
      </c>
      <c r="J40" s="198"/>
    </row>
    <row r="41" spans="1:10" ht="14.25" customHeight="1" x14ac:dyDescent="0.15">
      <c r="A41" s="166"/>
      <c r="B41" s="196" t="s">
        <v>154</v>
      </c>
      <c r="C41" s="195" t="s">
        <v>116</v>
      </c>
      <c r="D41" s="197" t="s">
        <v>100</v>
      </c>
      <c r="E41" s="193"/>
      <c r="F41" s="194" t="s">
        <v>119</v>
      </c>
      <c r="G41" s="166" t="s">
        <v>101</v>
      </c>
      <c r="H41" s="199" t="s">
        <v>120</v>
      </c>
      <c r="I41" s="199" t="s">
        <v>121</v>
      </c>
      <c r="J41" s="198"/>
    </row>
    <row r="42" spans="1:10" ht="13.5" customHeight="1" x14ac:dyDescent="0.15">
      <c r="A42" s="198"/>
      <c r="B42" s="198"/>
      <c r="C42" s="198"/>
      <c r="D42" s="198"/>
      <c r="E42" s="198"/>
      <c r="F42" s="198"/>
      <c r="G42" s="205"/>
      <c r="H42" s="198"/>
      <c r="I42" s="198"/>
      <c r="J42" s="198"/>
    </row>
    <row r="44" spans="1:10" ht="13.5" customHeight="1" x14ac:dyDescent="0.15">
      <c r="F44" s="221"/>
    </row>
    <row r="45" spans="1:10" ht="13.5" customHeight="1" x14ac:dyDescent="0.15">
      <c r="H45" s="168"/>
    </row>
    <row r="46" spans="1:10" ht="13.5" customHeight="1" x14ac:dyDescent="0.15">
      <c r="H46" s="168"/>
    </row>
    <row r="47" spans="1:10" ht="13.5" customHeight="1" x14ac:dyDescent="0.15">
      <c r="H47" s="169"/>
    </row>
    <row r="69" spans="7:7" ht="13.5" customHeight="1" x14ac:dyDescent="0.15">
      <c r="G69" s="159"/>
    </row>
    <row r="70" spans="7:7" ht="13.5" customHeight="1" x14ac:dyDescent="0.15">
      <c r="G70" s="159"/>
    </row>
    <row r="71" spans="7:7" ht="13.5" customHeight="1" x14ac:dyDescent="0.15">
      <c r="G71" s="159"/>
    </row>
    <row r="72" spans="7:7" ht="13.5" customHeight="1" x14ac:dyDescent="0.15">
      <c r="G72" s="159"/>
    </row>
  </sheetData>
  <mergeCells count="86">
    <mergeCell ref="H17:I17"/>
    <mergeCell ref="H25:I25"/>
    <mergeCell ref="H16:I16"/>
    <mergeCell ref="H22:I22"/>
    <mergeCell ref="H23:I23"/>
    <mergeCell ref="H24:I24"/>
    <mergeCell ref="H20:I20"/>
    <mergeCell ref="H21:I21"/>
    <mergeCell ref="H30:I30"/>
    <mergeCell ref="H31:I31"/>
    <mergeCell ref="B18:C21"/>
    <mergeCell ref="A26:A31"/>
    <mergeCell ref="D18:D19"/>
    <mergeCell ref="H18:I18"/>
    <mergeCell ref="H19:I19"/>
    <mergeCell ref="D20:D21"/>
    <mergeCell ref="E20:E21"/>
    <mergeCell ref="F20:F21"/>
    <mergeCell ref="H26:I26"/>
    <mergeCell ref="H27:I27"/>
    <mergeCell ref="D28:D29"/>
    <mergeCell ref="E28:E29"/>
    <mergeCell ref="F28:F29"/>
    <mergeCell ref="A18:A21"/>
    <mergeCell ref="B26:C31"/>
    <mergeCell ref="D26:D27"/>
    <mergeCell ref="E26:E27"/>
    <mergeCell ref="F26:F27"/>
    <mergeCell ref="D30:D31"/>
    <mergeCell ref="E30:E31"/>
    <mergeCell ref="F30:F31"/>
    <mergeCell ref="D10:D11"/>
    <mergeCell ref="E10:E11"/>
    <mergeCell ref="F10:F11"/>
    <mergeCell ref="H10:I10"/>
    <mergeCell ref="H11:I11"/>
    <mergeCell ref="D16:D17"/>
    <mergeCell ref="E16:E17"/>
    <mergeCell ref="F24:F25"/>
    <mergeCell ref="F16:F17"/>
    <mergeCell ref="E18:E19"/>
    <mergeCell ref="F18:F19"/>
    <mergeCell ref="A22:A25"/>
    <mergeCell ref="B22:C25"/>
    <mergeCell ref="D22:D23"/>
    <mergeCell ref="E22:E23"/>
    <mergeCell ref="F22:F23"/>
    <mergeCell ref="D24:D25"/>
    <mergeCell ref="E24:E25"/>
    <mergeCell ref="A12:A15"/>
    <mergeCell ref="B12:C15"/>
    <mergeCell ref="A16:A17"/>
    <mergeCell ref="A8:A11"/>
    <mergeCell ref="B8:C11"/>
    <mergeCell ref="B16:C17"/>
    <mergeCell ref="H7:I7"/>
    <mergeCell ref="D8:D9"/>
    <mergeCell ref="F8:F9"/>
    <mergeCell ref="A6:A7"/>
    <mergeCell ref="B6:C7"/>
    <mergeCell ref="D6:D7"/>
    <mergeCell ref="E6:E7"/>
    <mergeCell ref="F6:F7"/>
    <mergeCell ref="E8:E9"/>
    <mergeCell ref="H8:I8"/>
    <mergeCell ref="H9:I9"/>
    <mergeCell ref="H6:I6"/>
    <mergeCell ref="A3:B3"/>
    <mergeCell ref="A1:I1"/>
    <mergeCell ref="A2:C2"/>
    <mergeCell ref="A4:A5"/>
    <mergeCell ref="B4:C5"/>
    <mergeCell ref="D4:D5"/>
    <mergeCell ref="F4:F5"/>
    <mergeCell ref="G4:G5"/>
    <mergeCell ref="H4:I5"/>
    <mergeCell ref="H13:I13"/>
    <mergeCell ref="D14:D15"/>
    <mergeCell ref="E14:E15"/>
    <mergeCell ref="F14:F15"/>
    <mergeCell ref="H14:I14"/>
    <mergeCell ref="D12:D13"/>
    <mergeCell ref="E12:E13"/>
    <mergeCell ref="F12:F13"/>
    <mergeCell ref="H12:I12"/>
    <mergeCell ref="H15:I15"/>
  </mergeCells>
  <phoneticPr fontId="3"/>
  <hyperlinks>
    <hyperlink ref="H37" r:id="rId1" xr:uid="{D71F3DDE-0BBF-4ADE-A005-7E9FDC5705F7}"/>
    <hyperlink ref="I37" r:id="rId2" xr:uid="{A0E9F381-15F8-47B9-BFAD-53625E5298AA}"/>
    <hyperlink ref="H34" r:id="rId3" xr:uid="{6E2A6AA5-AF96-4DA4-B1DF-2D4A737E25BB}"/>
    <hyperlink ref="H35" r:id="rId4" xr:uid="{100510A2-F32B-4596-8147-6DFEC8810B00}"/>
    <hyperlink ref="I35" r:id="rId5" xr:uid="{8BA0F9AB-516A-4904-BE4B-82DD49633BBE}"/>
    <hyperlink ref="H36" r:id="rId6" xr:uid="{B13F8ED1-E132-4973-87B3-F16D578BB8AF}"/>
    <hyperlink ref="H38" r:id="rId7" xr:uid="{CEB285C2-F913-4086-8E5A-D3C41A944CC1}"/>
    <hyperlink ref="I38" r:id="rId8" xr:uid="{D62E51F4-CCC7-4199-A474-05004E456052}"/>
    <hyperlink ref="H39" r:id="rId9" xr:uid="{F717CF20-BC9F-421A-B6B3-E654155BFD35}"/>
    <hyperlink ref="H40" r:id="rId10" xr:uid="{B5FDF915-FF01-4C30-85B7-663E2E92185E}"/>
    <hyperlink ref="I40" r:id="rId11" xr:uid="{2C6B6ED1-6958-460F-AFD9-E49007C55152}"/>
    <hyperlink ref="H31" r:id="rId12" xr:uid="{B317C929-6C4F-4D0B-A100-D65626EA042E}"/>
    <hyperlink ref="H29" r:id="rId13" xr:uid="{BFBA3602-9DC8-45DC-A7AB-F57F0FC6992C}"/>
    <hyperlink ref="H41" r:id="rId14" xr:uid="{775DDEEF-19DF-4865-B563-DD1B95979A12}"/>
    <hyperlink ref="I41" r:id="rId15" xr:uid="{B3C9EB9F-9692-47BA-A344-CBC785455356}"/>
    <hyperlink ref="H24" r:id="rId16" xr:uid="{57AA8E53-1D65-4E9B-B4B8-F3EE9BBF3E00}"/>
    <hyperlink ref="H25" r:id="rId17" xr:uid="{17470CD0-3BB4-49C3-8950-4AFDF9B115BC}"/>
    <hyperlink ref="H7" r:id="rId18" xr:uid="{F5688EAC-C37C-429D-918F-E7E85021A0FD}"/>
    <hyperlink ref="H8" r:id="rId19" xr:uid="{F3665FB9-C26D-4C4E-8602-186E29183190}"/>
    <hyperlink ref="H9" r:id="rId20" xr:uid="{C9A26C72-8DB1-4FBC-86DA-EF745D192DE2}"/>
    <hyperlink ref="H12" r:id="rId21" xr:uid="{61598CC7-ED6B-4C8D-8A4C-01DA5827A9A9}"/>
    <hyperlink ref="H13" r:id="rId22" xr:uid="{83B82C4C-F959-4E3B-93E2-7ACB67780139}"/>
    <hyperlink ref="H21" r:id="rId23" xr:uid="{32192BB9-AB38-4478-A4F7-F69B2DF10C15}"/>
    <hyperlink ref="H18" r:id="rId24" xr:uid="{F4420AE5-A36E-426A-8018-CF71DEFA00A5}"/>
    <hyperlink ref="H16" r:id="rId25" xr:uid="{E3E43D8C-77AE-4FD4-BC83-B72F80715311}"/>
    <hyperlink ref="H17" r:id="rId26" xr:uid="{42C760E8-2640-4E46-B377-AB2BA40FE2C0}"/>
    <hyperlink ref="H19" r:id="rId27" xr:uid="{65421A76-92FB-4FA6-A913-C079CC94843A}"/>
  </hyperlinks>
  <pageMargins left="0.43307086614173229" right="0.11811023622047245" top="0.86614173228346458" bottom="0" header="0.11811023622047245" footer="0.11811023622047245"/>
  <pageSetup paperSize="9" scale="89" orientation="landscape" horizontalDpi="1200" verticalDpi="1200" r:id="rId2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①対戦表 </vt:lpstr>
      <vt:lpstr>対戦日程</vt:lpstr>
      <vt:lpstr>②優秀選手・得点王</vt:lpstr>
      <vt:lpstr>③グランド使用(前期)</vt:lpstr>
      <vt:lpstr>④サマリー</vt:lpstr>
      <vt:lpstr>ゴールドﾘｰｸﾞ(2022)名簿</vt:lpstr>
      <vt:lpstr>'①対戦表 '!Print_Area</vt:lpstr>
      <vt:lpstr>②優秀選手・得点王!Print_Area</vt:lpstr>
      <vt:lpstr>④サマリー!Print_Area</vt:lpstr>
      <vt:lpstr>'ゴールドﾘｰｸﾞ(2022)名簿'!Print_Area</vt:lpstr>
    </vt:vector>
  </TitlesOfParts>
  <Company>niccon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神中</dc:creator>
  <cp:lastModifiedBy>熊谷孝次</cp:lastModifiedBy>
  <cp:lastPrinted>2022-06-25T10:29:46Z</cp:lastPrinted>
  <dcterms:created xsi:type="dcterms:W3CDTF">2006-06-14T03:46:28Z</dcterms:created>
  <dcterms:modified xsi:type="dcterms:W3CDTF">2022-06-25T10:31:45Z</dcterms:modified>
</cp:coreProperties>
</file>